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xlsBook"/>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тарифов'!$E$20:$W$41</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потр'!$M$18:$AD$83</definedName>
    <definedName name="checkCell_List06_13_double_date">'Форма 4.2.1 | Т-ТЭ | потр'!$AE$18:$AE$83</definedName>
    <definedName name="checkCell_List06_13_unique_t">'Форма 4.2.1 | Т-ТЭ | потр'!$M$18:$M$83</definedName>
    <definedName name="checkCell_List06_13_unique_t1">'Форма 4.2.1 | Т-ТЭ | потр'!$AF$18:$AF$83</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Т-гор.вода'!$M$18:$AN$39</definedName>
    <definedName name="checkCell_List06_5_double_date">'Форма 4.2.3 | Т-гор.вода'!$AO$18:$AO$39</definedName>
    <definedName name="checkCell_List06_5_unique_t">'Форма 4.2.3 | Т-гор.вода'!$M$18:$M$39</definedName>
    <definedName name="checkCell_List06_5_unique_t1">'Форма 4.2.3 | Т-гор.вода'!$AP$18:$AP$39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потр'!$F$7:$I$31</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REESTR_DS!$B$2:$B$5</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4.2.4 | Т-подкл'!$N$18:$N$31</definedName>
    <definedName name="flagTS">'Форма 4.2.4 | Т-подкл'!$R$18:$R$31</definedName>
    <definedName name="flagTwoTariff">'Перечень тарифов'!$G$20:$G$41</definedName>
    <definedName name="flagUsedTer_List01">Территории!$P$11:$P$21</definedName>
    <definedName name="group_rates">'Перечень тарифов'!$E$20:$E$41</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REESTR_MO!$A$2:$D$206</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потр'!$O$18:$O$83</definedName>
    <definedName name="List06_13_MC2">'Форма 4.2.1 | Т-ТЭ | потр'!$AC$18:$AC$83</definedName>
    <definedName name="List06_13_note">'Форма 4.2.1 | Т-ТЭ | потр'!$AD$18:$AD$83</definedName>
    <definedName name="List06_13_Period">'Форма 4.2.1 | Т-ТЭ | потр'!$O$18:$U$83</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Т-гор.вода'!$O$18:$O$39</definedName>
    <definedName name="List06_5_MC2">'Форма 4.2.3 | Т-гор.вода'!$AM$18:$AM$39</definedName>
    <definedName name="List06_5_note">'Форма 4.2.3 | Т-гор.вода'!$AN$18:$AN$39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тарифов'!$N$20:$N$41</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тарифов'!$J$20:$J$41</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потр'!$K$18:$K$83</definedName>
    <definedName name="pDel_List06_13_2">'Форма 4.2.1 | Т-ТЭ | потр'!$J$18:$J$83</definedName>
    <definedName name="pDel_List06_13_3">'Форма 4.2.1 | Т-ТЭ | потр'!$I$18:$I$83</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тарифов'!$E$41</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потр'!$AC$13:$AC$83</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тарифов'!$R$20:$R$41</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24519"/>
</workbook>
</file>

<file path=xl/calcChain.xml><?xml version="1.0" encoding="utf-8"?>
<calcChain xmlns="http://schemas.openxmlformats.org/spreadsheetml/2006/main">
  <c r="O7" i="628"/>
  <c r="O8"/>
  <c r="O9"/>
  <c r="O10"/>
  <c r="O17"/>
  <c r="P17" s="1"/>
  <c r="Q17" s="1"/>
  <c r="R17" s="1"/>
  <c r="S17" s="1"/>
  <c r="T17" s="1"/>
  <c r="U17" s="1"/>
  <c r="V17" s="1"/>
  <c r="W17" s="1"/>
  <c r="X17" s="1"/>
  <c r="Z17" s="1"/>
  <c r="AA17" s="1"/>
  <c r="AB17" s="1"/>
  <c r="AC17" s="1"/>
  <c r="AD17" s="1"/>
  <c r="AE17" s="1"/>
  <c r="AF17" s="1"/>
  <c r="AG17" s="1"/>
  <c r="AH17" s="1"/>
  <c r="AI17" s="1"/>
  <c r="AJ17" s="1"/>
  <c r="AL17" s="1"/>
  <c r="AN17" s="1"/>
  <c r="L18"/>
  <c r="O18"/>
  <c r="L19"/>
  <c r="O19"/>
  <c r="L20"/>
  <c r="L21"/>
  <c r="L23"/>
  <c r="AQ24"/>
  <c r="AP23"/>
  <c r="L24"/>
  <c r="V24"/>
  <c r="AH24"/>
  <c r="AO24"/>
  <c r="AR25"/>
  <c r="L28"/>
  <c r="AQ29"/>
  <c r="AP28"/>
  <c r="L29"/>
  <c r="V29"/>
  <c r="AH29"/>
  <c r="AO29"/>
  <c r="AR30"/>
  <c r="L33"/>
  <c r="AQ34"/>
  <c r="AP33"/>
  <c r="L34"/>
  <c r="V34"/>
  <c r="AH34"/>
  <c r="AO34"/>
  <c r="AR35"/>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H119" i="471"/>
  <c r="AH109"/>
  <c r="O7" i="642"/>
  <c r="O8"/>
  <c r="O9"/>
  <c r="O10"/>
  <c r="N17"/>
  <c r="O17" s="1"/>
  <c r="P17" s="1"/>
  <c r="Q17" s="1"/>
  <c r="R17" s="1"/>
  <c r="S17" s="1"/>
  <c r="U17" s="1"/>
  <c r="V17" s="1"/>
  <c r="W17" s="1"/>
  <c r="X17" s="1"/>
  <c r="Y17" s="1"/>
  <c r="Z17" s="1"/>
  <c r="AB17" s="1"/>
  <c r="AC17" s="1"/>
  <c r="AD17" s="1"/>
  <c r="L18"/>
  <c r="O18"/>
  <c r="AG18"/>
  <c r="L19"/>
  <c r="O19"/>
  <c r="AG19"/>
  <c r="L20"/>
  <c r="AG20"/>
  <c r="L21"/>
  <c r="AG21"/>
  <c r="L22"/>
  <c r="AG22"/>
  <c r="L23"/>
  <c r="AG23"/>
  <c r="L24"/>
  <c r="Q25"/>
  <c r="X25"/>
  <c r="AE24"/>
  <c r="AG24"/>
  <c r="AG25"/>
  <c r="AG26"/>
  <c r="L27"/>
  <c r="AG27"/>
  <c r="L28"/>
  <c r="Q29"/>
  <c r="X29"/>
  <c r="AE28"/>
  <c r="AG28"/>
  <c r="AG29"/>
  <c r="AG30"/>
  <c r="L31"/>
  <c r="AG31"/>
  <c r="L32"/>
  <c r="Q33"/>
  <c r="X33"/>
  <c r="AE32"/>
  <c r="AG32"/>
  <c r="AG33"/>
  <c r="AG34"/>
  <c r="AG35"/>
  <c r="AG36"/>
  <c r="L37"/>
  <c r="O37"/>
  <c r="AG37"/>
  <c r="L38"/>
  <c r="AG38"/>
  <c r="L39"/>
  <c r="AG39"/>
  <c r="L40"/>
  <c r="AG40"/>
  <c r="L41"/>
  <c r="AG41"/>
  <c r="L42"/>
  <c r="Q43"/>
  <c r="X43"/>
  <c r="AE42"/>
  <c r="AG42"/>
  <c r="AG43"/>
  <c r="AG44"/>
  <c r="L45"/>
  <c r="AG45"/>
  <c r="L46"/>
  <c r="Q47"/>
  <c r="X47"/>
  <c r="AE46"/>
  <c r="AG46"/>
  <c r="AG47"/>
  <c r="AG48"/>
  <c r="L49"/>
  <c r="AG49"/>
  <c r="L50"/>
  <c r="Q51"/>
  <c r="X51"/>
  <c r="AE50"/>
  <c r="AG50"/>
  <c r="AG51"/>
  <c r="AG52"/>
  <c r="AG53"/>
  <c r="AG54"/>
  <c r="L55"/>
  <c r="O55"/>
  <c r="AG55"/>
  <c r="L56"/>
  <c r="AG56"/>
  <c r="L57"/>
  <c r="AG57"/>
  <c r="L58"/>
  <c r="AG58"/>
  <c r="L59"/>
  <c r="AG59"/>
  <c r="L60"/>
  <c r="Q61"/>
  <c r="X61"/>
  <c r="AE60"/>
  <c r="AG60"/>
  <c r="AG61"/>
  <c r="AG62"/>
  <c r="L63"/>
  <c r="AG63"/>
  <c r="L64"/>
  <c r="Q65"/>
  <c r="X65"/>
  <c r="AE64"/>
  <c r="AG64"/>
  <c r="AG65"/>
  <c r="AG66"/>
  <c r="L67"/>
  <c r="AG67"/>
  <c r="L68"/>
  <c r="Q69"/>
  <c r="X69"/>
  <c r="AE68"/>
  <c r="AG68"/>
  <c r="AG69"/>
  <c r="AG70"/>
  <c r="AG71"/>
  <c r="AG72"/>
  <c r="L73"/>
  <c r="O73"/>
  <c r="AG73"/>
  <c r="L74"/>
  <c r="O74"/>
  <c r="AG74"/>
  <c r="L75"/>
  <c r="AG75"/>
  <c r="L76"/>
  <c r="AG76"/>
  <c r="L77"/>
  <c r="AG77"/>
  <c r="L78"/>
  <c r="AG78"/>
  <c r="L79"/>
  <c r="Q80"/>
  <c r="X80"/>
  <c r="AE79"/>
  <c r="AG79"/>
  <c r="AG80"/>
  <c r="AG81"/>
  <c r="AG82"/>
  <c r="AG83"/>
  <c r="X244" i="471"/>
  <c r="F37" i="646"/>
  <c r="H36"/>
  <c r="F36"/>
  <c r="H35"/>
  <c r="F35"/>
  <c r="F34"/>
  <c r="H33"/>
  <c r="F33"/>
  <c r="H32"/>
  <c r="F32"/>
  <c r="F31"/>
  <c r="H30"/>
  <c r="F30"/>
  <c r="H29"/>
  <c r="F29"/>
  <c r="F28"/>
  <c r="H27"/>
  <c r="F27"/>
  <c r="H26"/>
  <c r="F26"/>
  <c r="F25"/>
  <c r="H24"/>
  <c r="F24"/>
  <c r="H23"/>
  <c r="F23"/>
  <c r="F22"/>
  <c r="H21"/>
  <c r="F21"/>
  <c r="H20"/>
  <c r="F20"/>
  <c r="F19"/>
  <c r="H18"/>
  <c r="F18"/>
  <c r="H17"/>
  <c r="F17"/>
  <c r="F16"/>
  <c r="H15"/>
  <c r="F15"/>
  <c r="H14"/>
  <c r="F14"/>
  <c r="H12"/>
  <c r="H11"/>
  <c r="H9"/>
  <c r="H8"/>
  <c r="H7"/>
  <c r="H36" i="622"/>
  <c r="H33"/>
  <c r="H32"/>
  <c r="H35"/>
  <c r="H30"/>
  <c r="H27"/>
  <c r="H26"/>
  <c r="H29"/>
  <c r="H24"/>
  <c r="H21"/>
  <c r="H20"/>
  <c r="H23"/>
  <c r="H18"/>
  <c r="H15"/>
  <c r="H14"/>
  <c r="H17"/>
  <c r="H12"/>
  <c r="H9"/>
  <c r="H8"/>
  <c r="H12" i="616"/>
  <c r="H9"/>
  <c r="H8"/>
  <c r="H30" i="643"/>
  <c r="H27"/>
  <c r="H26"/>
  <c r="H29"/>
  <c r="H24"/>
  <c r="H21"/>
  <c r="H20"/>
  <c r="H23"/>
  <c r="H18"/>
  <c r="H15"/>
  <c r="H14"/>
  <c r="H17"/>
  <c r="H12"/>
  <c r="H9"/>
  <c r="H8"/>
  <c r="F13" i="646"/>
  <c r="F12"/>
  <c r="F11"/>
  <c r="F10"/>
  <c r="F9"/>
  <c r="F8"/>
  <c r="F32" i="622"/>
  <c r="F34"/>
  <c r="F37"/>
  <c r="F33"/>
  <c r="F35"/>
  <c r="F36"/>
  <c r="F27"/>
  <c r="F29"/>
  <c r="F30"/>
  <c r="F26"/>
  <c r="F28"/>
  <c r="F31"/>
  <c r="F21"/>
  <c r="F23"/>
  <c r="F24"/>
  <c r="F20"/>
  <c r="F22"/>
  <c r="F25"/>
  <c r="F14"/>
  <c r="F16"/>
  <c r="F19"/>
  <c r="F15"/>
  <c r="F17"/>
  <c r="F18"/>
  <c r="F26" i="643"/>
  <c r="F28"/>
  <c r="F31"/>
  <c r="F27"/>
  <c r="F29"/>
  <c r="F30"/>
  <c r="F20"/>
  <c r="F22"/>
  <c r="F25"/>
  <c r="F21"/>
  <c r="F23"/>
  <c r="F24"/>
  <c r="F15"/>
  <c r="F17"/>
  <c r="F18"/>
  <c r="F14"/>
  <c r="F16"/>
  <c r="F19"/>
  <c r="R20" i="601" l="1"/>
  <c r="R19"/>
  <c r="R18"/>
  <c r="P18"/>
  <c r="R17"/>
  <c r="R16"/>
  <c r="R15"/>
  <c r="P15"/>
  <c r="R14"/>
  <c r="R13"/>
  <c r="R12"/>
  <c r="P12"/>
  <c r="M18"/>
  <c r="M17"/>
  <c r="M16"/>
  <c r="M12"/>
  <c r="M20"/>
  <c r="M19"/>
  <c r="M15"/>
  <c r="M14"/>
  <c r="M13"/>
  <c r="H19" i="646" l="1"/>
  <c r="H19" i="622"/>
  <c r="H19" i="643"/>
  <c r="H37" i="646"/>
  <c r="H31"/>
  <c r="H31" i="622"/>
  <c r="H13" i="643"/>
  <c r="H13" i="646"/>
  <c r="H37" i="622"/>
  <c r="H13"/>
  <c r="H13" i="616"/>
  <c r="H31" i="643"/>
  <c r="H25" i="646"/>
  <c r="H25" i="643"/>
  <c r="H25" i="622"/>
  <c r="B2" i="525"/>
  <c r="B3"/>
  <c r="E3" i="437"/>
  <c r="O7" i="627" l="1"/>
  <c r="O8"/>
  <c r="O9"/>
  <c r="O10"/>
  <c r="O17"/>
  <c r="P17" s="1"/>
  <c r="Q17" s="1"/>
  <c r="R17" s="1"/>
  <c r="S17" s="1"/>
  <c r="U17" s="1"/>
  <c r="V17" s="1"/>
  <c r="W17" s="1"/>
  <c r="Z24"/>
  <c r="Q25"/>
  <c r="Y23"/>
  <c r="L18"/>
  <c r="L20"/>
  <c r="L23"/>
  <c r="L24"/>
  <c r="X24"/>
  <c r="L19"/>
  <c r="L21"/>
  <c r="O7" i="632" l="1"/>
  <c r="O8"/>
  <c r="O9"/>
  <c r="O10"/>
  <c r="O18"/>
  <c r="P18" s="1"/>
  <c r="Q18" s="1"/>
  <c r="R18" s="1"/>
  <c r="S18" s="1"/>
  <c r="T18" s="1"/>
  <c r="V18" s="1"/>
  <c r="X18" s="1"/>
  <c r="R24"/>
  <c r="L19"/>
  <c r="L22"/>
  <c r="L21"/>
  <c r="L20"/>
  <c r="Y23"/>
  <c r="L23"/>
  <c r="M12" i="550" l="1"/>
  <c r="AG250" i="471" l="1"/>
  <c r="AG249"/>
  <c r="AG248"/>
  <c r="AG247"/>
  <c r="AG246"/>
  <c r="AG245"/>
  <c r="AG244"/>
  <c r="Q244"/>
  <c r="AG243"/>
  <c r="AG242"/>
  <c r="AG241"/>
  <c r="AG240"/>
  <c r="AG239"/>
  <c r="AG238"/>
  <c r="AG237"/>
  <c r="H11" i="643"/>
  <c r="H7"/>
  <c r="L242" i="471"/>
  <c r="L237"/>
  <c r="L238"/>
  <c r="L240"/>
  <c r="L243"/>
  <c r="L241"/>
  <c r="L239"/>
  <c r="AE243"/>
  <c r="F11" i="643"/>
  <c r="F13"/>
  <c r="F9"/>
  <c r="F10"/>
  <c r="F12"/>
  <c r="F8"/>
  <c r="H11" i="641" l="1"/>
  <c r="H7"/>
  <c r="Z232" i="471"/>
  <c r="Z231"/>
  <c r="Z230"/>
  <c r="Z229"/>
  <c r="Z228"/>
  <c r="Z227"/>
  <c r="Z226"/>
  <c r="Q226"/>
  <c r="Z225"/>
  <c r="Z224"/>
  <c r="Z223"/>
  <c r="Z222"/>
  <c r="Z221"/>
  <c r="Z220"/>
  <c r="Z219"/>
  <c r="Z33" i="640"/>
  <c r="Z32"/>
  <c r="Z31"/>
  <c r="Z30"/>
  <c r="Z29"/>
  <c r="Z28"/>
  <c r="Z27"/>
  <c r="Q27"/>
  <c r="Z26"/>
  <c r="Z25"/>
  <c r="Z24"/>
  <c r="Z23"/>
  <c r="Z22"/>
  <c r="Z21"/>
  <c r="Z20"/>
  <c r="N19"/>
  <c r="O19" s="1"/>
  <c r="P19" s="1"/>
  <c r="Q19" s="1"/>
  <c r="R19" s="1"/>
  <c r="S19" s="1"/>
  <c r="U19" s="1"/>
  <c r="O12"/>
  <c r="O11"/>
  <c r="O10"/>
  <c r="O9"/>
  <c r="L23"/>
  <c r="L20"/>
  <c r="L22"/>
  <c r="L21"/>
  <c r="L26"/>
  <c r="L24"/>
  <c r="F12" i="641"/>
  <c r="F9"/>
  <c r="L25" i="640"/>
  <c r="F8" i="641"/>
  <c r="X26" i="640"/>
  <c r="F13" i="641"/>
  <c r="F10"/>
  <c r="F11"/>
  <c r="L219" i="471"/>
  <c r="L220"/>
  <c r="L223"/>
  <c r="L225"/>
  <c r="L224"/>
  <c r="L221"/>
  <c r="X225"/>
  <c r="L222"/>
  <c r="V19" i="640" l="1"/>
  <c r="W19" s="1"/>
  <c r="AA197" i="471" l="1"/>
  <c r="AI196"/>
  <c r="R183"/>
  <c r="V119"/>
  <c r="AR110"/>
  <c r="AQ109"/>
  <c r="V109"/>
  <c r="Q149"/>
  <c r="Z148"/>
  <c r="Q131"/>
  <c r="Z130"/>
  <c r="Q92"/>
  <c r="Z91"/>
  <c r="Q167"/>
  <c r="Z166"/>
  <c r="AA165"/>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7" i="630"/>
  <c r="P17" s="1"/>
  <c r="Q17" s="1"/>
  <c r="R17" s="1"/>
  <c r="S17" s="1"/>
  <c r="U17" s="1"/>
  <c r="V17" s="1"/>
  <c r="O10"/>
  <c r="O9"/>
  <c r="O8"/>
  <c r="O7"/>
  <c r="O10" i="629"/>
  <c r="O9"/>
  <c r="O8"/>
  <c r="O7"/>
  <c r="F11" i="638"/>
  <c r="F8" i="639"/>
  <c r="F10" i="634"/>
  <c r="F12" i="639"/>
  <c r="F12" i="638"/>
  <c r="F11" i="636"/>
  <c r="F13" i="638"/>
  <c r="F8" i="635"/>
  <c r="F11" i="634"/>
  <c r="F9" i="638"/>
  <c r="F11" i="635"/>
  <c r="F12" i="637"/>
  <c r="F11" i="639"/>
  <c r="F9" i="636"/>
  <c r="F12"/>
  <c r="F12" i="634"/>
  <c r="F12" i="635"/>
  <c r="F8" i="636"/>
  <c r="F10" i="635"/>
  <c r="F13" i="637"/>
  <c r="F10"/>
  <c r="F8" i="634"/>
  <c r="F9" i="637"/>
  <c r="F13" i="634"/>
  <c r="F13" i="639"/>
  <c r="F9" i="634"/>
  <c r="F10" i="636"/>
  <c r="F9" i="635"/>
  <c r="F8" i="637"/>
  <c r="F13" i="635"/>
  <c r="F10" i="638"/>
  <c r="F11" i="637"/>
  <c r="F13" i="636"/>
  <c r="F10" i="639"/>
  <c r="F8" i="638"/>
  <c r="F9" i="639"/>
  <c r="L194" i="471"/>
  <c r="L32"/>
  <c r="L165"/>
  <c r="L164"/>
  <c r="L161"/>
  <c r="L108"/>
  <c r="L34"/>
  <c r="L49"/>
  <c r="L119"/>
  <c r="L124"/>
  <c r="L91"/>
  <c r="L192"/>
  <c r="L68"/>
  <c r="X55"/>
  <c r="L181"/>
  <c r="L127"/>
  <c r="L105"/>
  <c r="L36"/>
  <c r="L73"/>
  <c r="X91"/>
  <c r="L147"/>
  <c r="L193"/>
  <c r="L33"/>
  <c r="L51"/>
  <c r="X148"/>
  <c r="Y165"/>
  <c r="L195"/>
  <c r="X130"/>
  <c r="L162"/>
  <c r="L54"/>
  <c r="L163"/>
  <c r="L196"/>
  <c r="L55"/>
  <c r="L144"/>
  <c r="L166"/>
  <c r="L145"/>
  <c r="X37"/>
  <c r="L106"/>
  <c r="Y147"/>
  <c r="L129"/>
  <c r="L71"/>
  <c r="L109"/>
  <c r="L130"/>
  <c r="L142"/>
  <c r="X166"/>
  <c r="L179"/>
  <c r="L148"/>
  <c r="L31"/>
  <c r="L178"/>
  <c r="L125"/>
  <c r="Y182"/>
  <c r="L104"/>
  <c r="L69"/>
  <c r="L182"/>
  <c r="L50"/>
  <c r="L35"/>
  <c r="AP108"/>
  <c r="L160"/>
  <c r="L103"/>
  <c r="L37"/>
  <c r="L180"/>
  <c r="L88"/>
  <c r="L67"/>
  <c r="L143"/>
  <c r="L52"/>
  <c r="L90"/>
  <c r="Y90"/>
  <c r="L86"/>
  <c r="L53"/>
  <c r="L72"/>
  <c r="L85"/>
  <c r="Y129"/>
  <c r="X73"/>
  <c r="L70"/>
  <c r="L126"/>
  <c r="AH196"/>
  <c r="L87"/>
  <c r="AO119"/>
  <c r="AO109"/>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4" i="624"/>
  <c r="L24" i="625"/>
  <c r="L23"/>
  <c r="L22"/>
  <c r="L20"/>
  <c r="X26" i="626"/>
  <c r="L24"/>
  <c r="X24" i="624"/>
  <c r="L25" i="626"/>
  <c r="L21"/>
  <c r="L18" i="624"/>
  <c r="L20"/>
  <c r="X24" i="625"/>
  <c r="L19" i="624"/>
  <c r="L21" i="625"/>
  <c r="L23" i="624"/>
  <c r="L20" i="626"/>
  <c r="L22"/>
  <c r="L21" i="624"/>
  <c r="L19" i="625"/>
  <c r="L22" i="624"/>
  <c r="L18" i="625"/>
  <c r="L23" i="626"/>
  <c r="L26"/>
  <c r="V19" l="1"/>
  <c r="W19" s="1"/>
  <c r="V17" i="625"/>
  <c r="W17" s="1"/>
  <c r="V17" i="624"/>
  <c r="W17" s="1"/>
  <c r="AA24" i="633"/>
  <c r="AI23"/>
  <c r="N18"/>
  <c r="R18" s="1"/>
  <c r="Y18" s="1"/>
  <c r="Z18" s="1"/>
  <c r="AA18" s="1"/>
  <c r="AB18" s="1"/>
  <c r="AC18" s="1"/>
  <c r="AE18" s="1"/>
  <c r="Q25" i="631"/>
  <c r="Z24"/>
  <c r="AA23"/>
  <c r="O17"/>
  <c r="P17" s="1"/>
  <c r="Q17" s="1"/>
  <c r="R17" s="1"/>
  <c r="S17" s="1"/>
  <c r="Q25" i="630"/>
  <c r="Z24"/>
  <c r="W17"/>
  <c r="Y23" i="631"/>
  <c r="L24" i="630"/>
  <c r="L20" i="633"/>
  <c r="L22" i="631"/>
  <c r="L20" i="630"/>
  <c r="L19" i="633"/>
  <c r="L24" i="631"/>
  <c r="L19" i="630"/>
  <c r="L21"/>
  <c r="L23" i="633"/>
  <c r="X24" i="631"/>
  <c r="L23"/>
  <c r="Y23" i="630"/>
  <c r="L20" i="631"/>
  <c r="L21" i="633"/>
  <c r="AH23"/>
  <c r="L19" i="631"/>
  <c r="L22" i="633"/>
  <c r="L18" i="630"/>
  <c r="L21" i="631"/>
  <c r="X24" i="630"/>
  <c r="L23"/>
  <c r="L18" i="631"/>
  <c r="AG18" i="633" l="1"/>
  <c r="U17" i="631"/>
  <c r="Q25" i="629"/>
  <c r="Z24"/>
  <c r="O17"/>
  <c r="P17" s="1"/>
  <c r="Q17" s="1"/>
  <c r="R17" s="1"/>
  <c r="L18"/>
  <c r="E2" i="437"/>
  <c r="X24" i="629"/>
  <c r="L23"/>
  <c r="L19"/>
  <c r="L24"/>
  <c r="L21"/>
  <c r="Y23"/>
  <c r="L20"/>
  <c r="V17" i="631" l="1"/>
  <c r="W17" s="1"/>
  <c r="S17" i="629"/>
  <c r="U17" s="1"/>
  <c r="V17" s="1"/>
  <c r="W17" s="1"/>
  <c r="M291" i="471" l="1"/>
  <c r="R306"/>
  <c r="H11" i="622"/>
  <c r="H7"/>
  <c r="P296" i="471"/>
  <c r="R301"/>
  <c r="R296"/>
  <c r="H11" i="618"/>
  <c r="H7"/>
  <c r="H11" i="617"/>
  <c r="H7"/>
  <c r="H11" i="616"/>
  <c r="H7"/>
  <c r="H11" i="614"/>
  <c r="H7"/>
  <c r="H339" i="471"/>
  <c r="E29" i="205"/>
  <c r="F29"/>
  <c r="E326" i="471"/>
  <c r="E331"/>
  <c r="F12" i="618"/>
  <c r="F8" i="622"/>
  <c r="F9" i="618"/>
  <c r="F9" i="622"/>
  <c r="F8" i="617"/>
  <c r="F11" i="622"/>
  <c r="F9" i="614"/>
  <c r="F10" i="618"/>
  <c r="F10" i="617"/>
  <c r="F8" i="614"/>
  <c r="F12" i="617"/>
  <c r="F12" i="622"/>
  <c r="F13"/>
  <c r="F9" i="617"/>
  <c r="F13" i="618"/>
  <c r="F11" i="614"/>
  <c r="F10" i="622"/>
  <c r="F10" i="614"/>
  <c r="F13"/>
  <c r="F11" i="618"/>
  <c r="F11" i="617"/>
  <c r="F13"/>
  <c r="F8" i="618"/>
  <c r="F12" i="614"/>
  <c r="F11" i="616"/>
  <c r="F337" i="471"/>
  <c r="M301"/>
  <c r="F339"/>
  <c r="F338"/>
  <c r="F12" i="616"/>
  <c r="F341" i="471"/>
  <c r="F8" i="616"/>
  <c r="F9"/>
  <c r="F13"/>
  <c r="M296" i="471"/>
  <c r="F336"/>
  <c r="F10" i="616"/>
  <c r="F340" i="471"/>
  <c r="M306"/>
</calcChain>
</file>

<file path=xl/sharedStrings.xml><?xml version="1.0" encoding="utf-8"?>
<sst xmlns="http://schemas.openxmlformats.org/spreadsheetml/2006/main" count="4633" uniqueCount="1888">
  <si>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</si>
  <si>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</si>
  <si>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</si>
  <si>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</si>
  <si>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</si>
  <si>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</si>
  <si>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</si>
  <si>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</si>
  <si>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</si>
  <si>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</si>
  <si>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</si>
  <si>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</si>
  <si>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</si>
  <si>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</si>
  <si>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</si>
  <si>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</si>
  <si>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</si>
  <si>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</si>
  <si>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</si>
  <si>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</si>
  <si>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</si>
  <si>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</si>
  <si>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</si>
  <si>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</si>
  <si>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</si>
  <si>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</si>
  <si>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</si>
  <si>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</si>
  <si>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</si>
  <si>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</si>
  <si>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</si>
  <si>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</si>
  <si>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</si>
  <si>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</si>
  <si>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</si>
  <si>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</si>
  <si>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</si>
  <si>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</si>
  <si>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</si>
  <si>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</si>
  <si>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</si>
  <si>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</si>
  <si>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</si>
  <si>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</si>
  <si>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</si>
  <si>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</si>
  <si>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</si>
  <si>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</si>
  <si>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</si>
  <si>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</si>
  <si>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</si>
  <si>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</si>
  <si>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</si>
  <si>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</si>
  <si>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</si>
  <si>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</si>
  <si>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</si>
  <si>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</si>
  <si>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</si>
  <si>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</si>
  <si>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</si>
  <si>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</si>
  <si>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</si>
  <si>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</si>
  <si>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</si>
  <si>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</si>
  <si>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</si>
  <si>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</si>
  <si>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</si>
  <si>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</si>
  <si>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</si>
  <si>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</si>
  <si>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</si>
  <si>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</si>
  <si>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</si>
  <si>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</si>
  <si>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</si>
  <si>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</si>
  <si>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</si>
  <si>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</si>
  <si>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</si>
  <si>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</si>
  <si>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</si>
  <si>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</si>
  <si>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</si>
  <si>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</si>
  <si>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</si>
  <si>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</si>
  <si>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</si>
  <si>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</si>
  <si>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</si>
  <si>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</si>
  <si>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</si>
  <si>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</si>
  <si>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</si>
  <si>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</si>
  <si>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</si>
  <si>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</si>
  <si>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</si>
  <si>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</si>
  <si>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</si>
  <si>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</si>
  <si>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</si>
  <si>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</si>
  <si>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</si>
  <si>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</si>
  <si>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</si>
  <si>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</si>
  <si>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</si>
  <si>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</si>
  <si>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</si>
  <si>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</si>
  <si>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</si>
  <si>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</si>
  <si>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</si>
  <si>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</si>
  <si>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</si>
  <si>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</si>
  <si>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</si>
  <si>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</si>
  <si>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</si>
  <si>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</si>
  <si>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</si>
  <si>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</si>
  <si>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</si>
  <si>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</si>
  <si>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</si>
  <si>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</si>
  <si>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</si>
  <si>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</si>
  <si>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</si>
  <si>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</si>
  <si>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</si>
  <si>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</si>
  <si>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</si>
  <si>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</si>
  <si>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</si>
  <si>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</si>
  <si>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</si>
  <si>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</si>
  <si>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</si>
  <si>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</si>
  <si>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</si>
  <si>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</si>
  <si>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</si>
  <si>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</si>
  <si>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</si>
  <si>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</si>
  <si>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</si>
  <si>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</si>
  <si>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</si>
  <si>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</si>
  <si>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</si>
  <si>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</si>
  <si>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</si>
  <si>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</si>
  <si>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</si>
  <si>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</si>
  <si>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</si>
  <si>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</si>
  <si>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</si>
  <si>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</si>
  <si>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</si>
  <si>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</si>
  <si>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</si>
  <si>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</si>
  <si>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</si>
  <si>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</si>
  <si>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</si>
  <si>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</si>
  <si>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</si>
  <si>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</si>
  <si>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</si>
  <si>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</si>
  <si>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</si>
  <si>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</si>
  <si>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</si>
  <si>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</si>
  <si>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</si>
  <si>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</si>
  <si>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</si>
  <si>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</si>
  <si>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</si>
  <si>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</si>
  <si>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</si>
  <si>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</si>
  <si>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</si>
  <si>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</si>
  <si>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</si>
  <si>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</si>
  <si>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</si>
  <si>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</si>
  <si>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</si>
  <si>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</si>
  <si>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</si>
  <si>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</si>
  <si>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</si>
  <si>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</si>
  <si>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</si>
  <si>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</si>
  <si>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</si>
  <si>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</si>
  <si>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</si>
  <si>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</si>
  <si>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</si>
  <si>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</si>
  <si>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</si>
  <si>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</si>
  <si>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</si>
  <si>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</si>
  <si>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</si>
  <si>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</si>
  <si>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</si>
  <si>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</si>
  <si>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</si>
  <si>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</si>
  <si>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</si>
  <si>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</si>
  <si>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</si>
  <si>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</si>
  <si>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</si>
  <si>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</si>
  <si>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</si>
  <si>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</si>
  <si>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</si>
  <si>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</si>
  <si>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</si>
  <si>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</si>
  <si>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</si>
  <si>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</si>
  <si>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</si>
  <si>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</si>
  <si>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</si>
  <si>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</si>
  <si>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</si>
  <si>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</si>
  <si>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</si>
  <si>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</si>
  <si>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</si>
  <si>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</si>
  <si>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</si>
  <si>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</si>
  <si>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</si>
  <si>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</si>
  <si>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</si>
  <si>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</si>
  <si>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</si>
  <si>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</si>
  <si>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</si>
  <si>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</si>
  <si>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</si>
  <si>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</si>
  <si>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</si>
  <si>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</si>
  <si>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</si>
  <si>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</si>
  <si>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</si>
  <si>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</si>
  <si>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</si>
  <si>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</si>
  <si>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</si>
  <si>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</si>
  <si>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</si>
  <si>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</si>
  <si>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</si>
  <si>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</si>
  <si>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</si>
  <si>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</si>
  <si>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</si>
  <si>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</si>
  <si>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</si>
  <si>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</si>
  <si>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</si>
  <si>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</si>
  <si>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</si>
  <si>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</si>
  <si>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</si>
  <si>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</si>
  <si>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</si>
  <si>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</si>
  <si>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</si>
  <si>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</si>
  <si>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</si>
  <si>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</si>
  <si>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</si>
  <si>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</si>
  <si>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</si>
  <si>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</si>
  <si>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</si>
  <si>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</si>
  <si>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</si>
  <si>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</si>
  <si>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</si>
  <si>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</si>
  <si>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</si>
  <si>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</si>
  <si>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</si>
  <si>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</si>
  <si>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</si>
  <si>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</si>
  <si>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</si>
  <si>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</si>
  <si>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</si>
  <si>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</si>
  <si>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</si>
  <si>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</si>
  <si>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</si>
  <si>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</si>
  <si>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</si>
  <si>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</si>
  <si>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</si>
  <si>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</si>
  <si>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</si>
  <si>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</si>
  <si>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</si>
  <si>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</si>
  <si>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</si>
  <si>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</si>
  <si>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</si>
  <si>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</si>
  <si>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</si>
  <si>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</si>
  <si>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</si>
  <si>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</si>
  <si>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</si>
  <si>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</si>
  <si>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</si>
  <si>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</si>
  <si>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</si>
  <si>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</si>
  <si>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</si>
  <si>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</si>
  <si>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</si>
  <si>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</si>
  <si>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</si>
  <si>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</si>
  <si>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</si>
  <si>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</si>
  <si>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</si>
  <si>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</si>
  <si>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</si>
  <si>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</si>
  <si>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</si>
  <si>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</si>
  <si>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</si>
  <si>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</si>
  <si>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</si>
  <si>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</si>
  <si>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</si>
  <si>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</si>
  <si>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</si>
  <si>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</si>
  <si>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</si>
  <si>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</si>
  <si>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</si>
  <si>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</si>
  <si>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</si>
  <si>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</si>
  <si>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</si>
  <si>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</si>
  <si>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</si>
  <si>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</si>
  <si>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</si>
  <si>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</si>
  <si>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</si>
  <si>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</si>
  <si>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</si>
  <si>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</si>
  <si>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</si>
  <si>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</si>
  <si>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</si>
  <si>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</si>
  <si>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</si>
  <si>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</si>
  <si>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</si>
  <si>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</si>
  <si>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</si>
  <si>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</si>
  <si>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</si>
  <si>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</si>
  <si>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</si>
  <si>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</si>
  <si>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</si>
  <si>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</si>
  <si>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</si>
  <si>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</si>
  <si>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</si>
  <si>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</si>
  <si>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</si>
  <si>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</si>
  <si>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</si>
  <si>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</si>
  <si>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</si>
  <si>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</si>
  <si>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</si>
  <si>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</si>
  <si>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</si>
  <si>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</si>
  <si>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</si>
  <si>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</si>
  <si>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</si>
  <si>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</si>
  <si>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</si>
  <si>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</si>
  <si>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</si>
  <si>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</si>
  <si>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</si>
  <si>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</si>
  <si>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</si>
  <si>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</si>
  <si>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</si>
  <si>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</si>
  <si>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</si>
  <si>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</si>
  <si>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</si>
  <si>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</si>
  <si>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</si>
  <si>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</si>
  <si>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</si>
  <si>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</si>
  <si>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</si>
  <si>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</si>
  <si>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</si>
  <si>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</si>
  <si>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</si>
  <si>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</si>
  <si>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</si>
  <si>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</si>
  <si>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</si>
  <si>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</si>
  <si>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</si>
  <si>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</si>
  <si>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</si>
  <si>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</si>
  <si>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</si>
  <si>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</si>
  <si>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</si>
  <si>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</si>
  <si>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</si>
  <si>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</si>
  <si>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</si>
  <si>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</si>
  <si>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</si>
  <si>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</si>
  <si>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</si>
  <si>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</si>
  <si>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</si>
  <si>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</si>
  <si>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</si>
  <si>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</si>
  <si>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</si>
  <si>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</si>
  <si>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</si>
  <si>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</si>
  <si>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</si>
  <si>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</si>
  <si>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</si>
  <si>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</si>
  <si>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</si>
  <si>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</si>
  <si>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</si>
  <si>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</si>
  <si>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</si>
  <si>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</si>
  <si>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</si>
  <si>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</si>
  <si>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</si>
  <si>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</si>
  <si>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</si>
  <si>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</si>
  <si>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</si>
  <si>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</si>
  <si>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</si>
  <si>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</si>
  <si>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</si>
  <si>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</si>
  <si>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</si>
  <si>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</si>
  <si>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</si>
  <si>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</si>
  <si>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</si>
  <si>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</si>
  <si>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</si>
  <si>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</si>
  <si>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</si>
  <si>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</si>
  <si>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</si>
  <si>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</si>
  <si>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</si>
  <si>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</si>
  <si>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</si>
  <si>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</si>
  <si>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</si>
  <si>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</si>
  <si>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</si>
  <si>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</si>
  <si>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</si>
  <si>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</si>
  <si>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</si>
  <si>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</si>
  <si>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</si>
  <si>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</si>
  <si>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</si>
  <si>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</si>
  <si>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</si>
  <si>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</si>
  <si>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</si>
  <si>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</si>
  <si>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</si>
  <si>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</si>
  <si>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</si>
  <si>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</si>
  <si>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</si>
  <si>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</si>
  <si>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</si>
  <si>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</si>
  <si>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</si>
  <si>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</si>
  <si>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</si>
  <si>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</si>
  <si>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</si>
  <si>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</si>
  <si>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</si>
  <si>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</si>
  <si>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</si>
  <si>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</si>
  <si>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</si>
  <si>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</si>
  <si>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</si>
  <si>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</si>
  <si>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</si>
  <si>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</si>
  <si>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</si>
  <si>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</si>
  <si>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</si>
  <si>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</si>
  <si>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</si>
  <si>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</si>
  <si>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</si>
  <si>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</si>
  <si>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</si>
  <si>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</si>
  <si>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</si>
  <si>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</si>
  <si>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</si>
  <si>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</si>
  <si>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</si>
  <si>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</si>
  <si>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</si>
  <si>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</si>
  <si>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</si>
  <si>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</si>
  <si>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</si>
  <si>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</si>
  <si>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</si>
  <si>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</si>
  <si>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</si>
  <si>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</si>
  <si>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</si>
  <si>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</si>
  <si>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</si>
  <si>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</si>
  <si>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</si>
  <si>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</si>
  <si>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</si>
  <si>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</si>
  <si>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</si>
  <si>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</si>
  <si>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</si>
  <si>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</si>
  <si>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</si>
  <si>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</si>
  <si>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</si>
  <si>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</si>
  <si>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</si>
  <si>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</si>
  <si>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</si>
  <si>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</si>
  <si>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</si>
  <si>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</si>
  <si>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</si>
  <si>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</si>
  <si>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</si>
  <si>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</si>
  <si>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</si>
  <si>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</si>
  <si>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</si>
  <si>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</si>
  <si>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</si>
  <si>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</si>
  <si>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</si>
  <si>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</si>
  <si>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</si>
  <si>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</si>
  <si>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</si>
  <si>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</si>
  <si>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</si>
  <si>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</si>
  <si>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</si>
  <si>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</si>
  <si>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</si>
  <si>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</si>
  <si>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</si>
  <si>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</si>
  <si>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</si>
  <si>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</si>
  <si>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</si>
  <si>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</si>
  <si>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</si>
  <si>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</si>
  <si>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</si>
  <si>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</si>
  <si>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</si>
  <si>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</si>
  <si>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</si>
  <si>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</si>
  <si>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</si>
  <si>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</si>
  <si>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</si>
  <si>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</si>
  <si>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</si>
  <si>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</si>
  <si>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</si>
  <si>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</si>
  <si>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</si>
  <si>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</si>
  <si>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</si>
  <si>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</si>
  <si>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</si>
  <si>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</si>
  <si>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</si>
  <si>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</si>
  <si>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</si>
  <si>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</si>
  <si>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</si>
  <si>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</si>
  <si>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</si>
  <si>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</si>
  <si>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</si>
  <si>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</si>
  <si>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</si>
  <si>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</si>
  <si>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</si>
  <si>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</si>
  <si>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</si>
  <si>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</si>
  <si>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</si>
  <si>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</si>
  <si>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</si>
  <si>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</si>
  <si>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</si>
  <si>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</si>
  <si>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</si>
  <si>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</si>
  <si>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</si>
  <si>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</si>
  <si>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</si>
  <si>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</si>
  <si>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</si>
  <si>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</si>
  <si>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</si>
  <si>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</si>
  <si>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</si>
  <si>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</si>
  <si>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</si>
  <si>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</si>
  <si>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</si>
  <si>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</si>
  <si>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</si>
  <si>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</si>
  <si>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</si>
  <si>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</si>
  <si>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</si>
  <si>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</si>
  <si>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</si>
  <si>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</si>
  <si>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</si>
  <si>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</si>
  <si>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</si>
  <si>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</si>
  <si>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</si>
  <si>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</si>
  <si>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</si>
  <si>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</si>
  <si>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</si>
  <si>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</si>
  <si>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</si>
  <si>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</si>
  <si>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</si>
  <si>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</si>
  <si>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</si>
  <si>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</si>
  <si>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</si>
  <si>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</si>
  <si>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</si>
  <si>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</si>
  <si>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</si>
  <si>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</si>
  <si>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</si>
  <si>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</si>
  <si>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</si>
  <si>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</si>
  <si>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</si>
  <si>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</si>
  <si>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</si>
  <si>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</si>
  <si>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</si>
  <si>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</si>
  <si>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</si>
  <si>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</si>
  <si>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</si>
  <si>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</si>
  <si>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</si>
  <si>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</si>
  <si>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</si>
  <si>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</si>
  <si>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</si>
  <si>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</si>
  <si>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</si>
  <si>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</si>
  <si>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</si>
  <si>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</si>
  <si>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</si>
  <si>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</si>
  <si>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</si>
  <si>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</si>
  <si>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</si>
  <si>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</si>
  <si>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</si>
  <si>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</si>
  <si>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</si>
  <si>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</si>
  <si>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</si>
  <si>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</si>
  <si>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</si>
  <si>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</si>
  <si>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</si>
  <si>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</si>
  <si>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</si>
  <si>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</si>
  <si>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</si>
  <si>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</si>
  <si>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</si>
  <si>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</si>
  <si>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</si>
  <si>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</si>
  <si>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</si>
  <si>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</si>
  <si>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</si>
  <si>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</si>
  <si>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</si>
  <si>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</si>
  <si>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</si>
  <si>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</si>
  <si>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</si>
  <si>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</si>
  <si>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</si>
  <si>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</si>
  <si>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</si>
  <si>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</si>
  <si>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</si>
  <si>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</si>
  <si>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</si>
  <si>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</si>
  <si>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</si>
  <si>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</si>
  <si>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</si>
  <si>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</si>
  <si>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</si>
  <si>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</si>
  <si>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</si>
  <si>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</si>
  <si>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</si>
  <si>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20.12.2021</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</si>
  <si>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</si>
  <si>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</si>
  <si>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</si>
  <si>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</si>
  <si>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</si>
  <si>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</si>
  <si>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</si>
  <si>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</si>
  <si>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</si>
  <si>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</si>
  <si>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</si>
  <si>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</si>
  <si>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</si>
  <si>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</si>
  <si>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</si>
  <si>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</si>
  <si>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</si>
  <si>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</si>
  <si>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</si>
  <si>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</si>
  <si>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</si>
  <si>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</si>
  <si>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</si>
  <si>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</si>
  <si>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</si>
  <si>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</si>
  <si>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</si>
  <si>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</si>
  <si>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</si>
  <si>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</si>
  <si>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</si>
  <si>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</si>
  <si>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</si>
  <si>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</si>
  <si>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</si>
  <si>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</si>
  <si>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</si>
  <si>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</si>
  <si>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</si>
  <si>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</si>
  <si>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</si>
  <si>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</si>
  <si>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</si>
  <si>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</si>
  <si>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</si>
  <si>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</si>
  <si>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</si>
  <si>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</si>
  <si>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</si>
  <si>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</si>
  <si>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</si>
  <si>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</si>
  <si>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</si>
  <si>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</si>
  <si>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</si>
  <si>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</si>
  <si>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</si>
  <si>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</si>
  <si>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</si>
  <si>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</si>
  <si>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</si>
  <si>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</si>
  <si>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</si>
  <si>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</si>
  <si>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</si>
  <si>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</si>
  <si>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</si>
  <si>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</si>
  <si>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</si>
  <si>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</si>
  <si>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</si>
  <si>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</si>
  <si>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</si>
  <si>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</si>
  <si>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</si>
  <si>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</si>
  <si>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</si>
  <si>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</si>
  <si>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</si>
  <si>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</si>
  <si>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</si>
  <si>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</si>
  <si>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</si>
  <si>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</si>
  <si>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</si>
  <si>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</si>
  <si>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</si>
  <si>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</si>
  <si>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</si>
  <si>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</si>
  <si>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</si>
  <si>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</si>
  <si>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</si>
  <si>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</si>
  <si>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</si>
  <si>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</si>
  <si>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</si>
  <si>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</si>
  <si>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</si>
  <si>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</si>
  <si>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</si>
  <si>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</si>
  <si>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</si>
  <si>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</si>
  <si>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</si>
  <si>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</si>
  <si>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</si>
  <si>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</si>
  <si>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</si>
  <si>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</si>
  <si>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</si>
  <si>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</si>
  <si>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</si>
  <si>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</si>
  <si>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</si>
  <si>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</si>
  <si>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</si>
  <si>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</si>
  <si>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</si>
  <si>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</si>
  <si>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</si>
  <si>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</si>
  <si>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</si>
  <si>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</si>
  <si>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</si>
  <si>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</si>
  <si>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</si>
  <si>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</si>
  <si>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</si>
  <si>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</si>
  <si>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</si>
  <si>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</si>
  <si>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</si>
  <si>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</si>
  <si>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</si>
  <si>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</si>
  <si>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</si>
  <si>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</si>
  <si>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</si>
  <si>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</si>
  <si>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</si>
  <si>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</si>
  <si>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</si>
  <si>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</si>
  <si>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</si>
  <si>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</si>
  <si>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</si>
  <si>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</si>
  <si>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</si>
  <si>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</si>
  <si>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</si>
  <si>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</si>
  <si>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</si>
  <si>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</si>
  <si>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</si>
  <si>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</si>
  <si>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</si>
  <si>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</si>
  <si>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</si>
  <si>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</si>
  <si>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</si>
  <si>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</si>
  <si>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</si>
  <si>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</si>
  <si>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</si>
  <si>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</si>
  <si>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</si>
  <si>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</si>
  <si>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</si>
  <si>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</si>
  <si>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</si>
  <si>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</si>
  <si>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</si>
  <si>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</si>
  <si>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</si>
  <si>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</si>
  <si>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</si>
  <si>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</si>
  <si>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</si>
  <si>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</si>
  <si>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</si>
  <si>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</si>
  <si>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</si>
  <si>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</si>
  <si>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</si>
  <si>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</si>
  <si>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</si>
  <si>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</si>
  <si>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</si>
  <si>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</si>
  <si>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</si>
  <si>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</si>
  <si>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</si>
  <si>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</si>
  <si>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</si>
  <si>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</si>
  <si>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</si>
  <si>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</si>
  <si>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</si>
  <si>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</si>
  <si>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</si>
  <si>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</si>
  <si>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</si>
  <si>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</si>
  <si>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</si>
  <si>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</si>
  <si>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</si>
  <si>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</si>
  <si>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</si>
  <si>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</si>
  <si>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</si>
  <si>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</si>
  <si>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</si>
  <si>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</si>
  <si>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</si>
  <si>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</si>
  <si>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</si>
  <si>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</si>
  <si>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</si>
  <si>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</si>
  <si>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</si>
  <si>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</si>
  <si>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</si>
  <si>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</si>
  <si>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</si>
  <si>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</si>
  <si>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</si>
  <si>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</si>
  <si>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</si>
  <si>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</si>
  <si>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</si>
  <si>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</si>
  <si>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</si>
  <si>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</si>
  <si>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</si>
  <si>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</si>
  <si>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</si>
  <si>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</si>
  <si>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</si>
  <si>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</si>
  <si>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</si>
  <si>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</si>
  <si>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</si>
  <si>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</si>
  <si>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</si>
  <si>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</si>
  <si>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</si>
  <si>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</si>
  <si>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</si>
  <si>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</si>
  <si>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</si>
  <si>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</si>
  <si>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</si>
  <si>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</si>
  <si>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</si>
  <si>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</si>
  <si>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</si>
  <si>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</si>
  <si>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</si>
  <si>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</si>
  <si>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</si>
  <si>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</si>
  <si>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</si>
  <si>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</si>
  <si>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</si>
  <si>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</si>
  <si>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</si>
  <si>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</si>
  <si>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</si>
  <si>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</si>
  <si>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</si>
  <si>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</si>
  <si>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</si>
  <si>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</si>
  <si>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</si>
  <si>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</si>
  <si>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</si>
  <si>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</si>
  <si>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</si>
  <si>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</si>
  <si>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</si>
  <si>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</si>
  <si>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</si>
  <si>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</si>
  <si>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</si>
  <si>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</si>
  <si>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</si>
  <si>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</si>
  <si>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</si>
  <si>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</si>
  <si>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</si>
  <si>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</si>
  <si>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</si>
  <si>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</si>
  <si>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</si>
  <si>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</si>
  <si>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</si>
  <si>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</si>
  <si>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</si>
  <si>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</si>
  <si>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</si>
  <si>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</si>
  <si>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</si>
  <si>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</si>
  <si>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</si>
  <si>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</si>
  <si>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</si>
  <si>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</si>
  <si>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</si>
  <si>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</si>
  <si>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</si>
  <si>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</si>
  <si>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</si>
  <si>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</si>
  <si>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</si>
  <si>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</si>
  <si>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</si>
  <si>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</si>
  <si>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</si>
  <si>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</si>
  <si>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</si>
  <si>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</si>
  <si>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</si>
  <si>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</si>
  <si>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</si>
  <si>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</si>
  <si>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</si>
  <si>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</si>
  <si>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</si>
  <si>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</si>
  <si>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</si>
  <si>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</si>
  <si>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</si>
  <si>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</si>
  <si>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</si>
  <si>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</si>
  <si>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</si>
  <si>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</si>
  <si>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</si>
  <si>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</si>
  <si>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</si>
  <si>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</si>
  <si>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</si>
  <si>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</si>
  <si>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</si>
  <si>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</si>
  <si>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</si>
  <si>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</si>
  <si>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</si>
  <si>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</si>
  <si>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</si>
  <si>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</si>
  <si>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</si>
  <si>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</si>
  <si>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</si>
  <si>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</si>
  <si>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</si>
  <si>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</si>
  <si>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</si>
  <si>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</si>
  <si>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</si>
  <si>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</si>
  <si>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</si>
  <si>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</si>
  <si>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</si>
  <si>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</si>
  <si>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</si>
  <si>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</si>
  <si>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</si>
  <si>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</si>
  <si>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</si>
  <si>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</si>
  <si>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</si>
  <si>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</si>
  <si>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</si>
  <si>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</si>
  <si>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</si>
  <si>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</si>
  <si>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</si>
  <si>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</si>
  <si>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</si>
  <si>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</si>
  <si>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</si>
  <si>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</si>
  <si>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</si>
  <si>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</si>
  <si>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</si>
  <si>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</si>
  <si>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</si>
  <si>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</si>
  <si>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</si>
  <si>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</si>
  <si>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</si>
  <si>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</si>
  <si>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</si>
  <si>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</si>
  <si>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</si>
  <si>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</si>
  <si>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</si>
  <si>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</si>
  <si>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</si>
  <si>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</si>
  <si>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</si>
  <si>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</si>
  <si>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</si>
  <si>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</si>
  <si>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</si>
  <si>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</si>
  <si>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</si>
  <si>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</si>
  <si>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</si>
  <si>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</si>
  <si>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</si>
  <si>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</si>
  <si>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</si>
  <si>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</si>
  <si>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</si>
  <si>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</si>
  <si>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</si>
  <si>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</si>
  <si>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</si>
  <si>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</si>
  <si>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</si>
  <si>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</si>
  <si>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</si>
  <si>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</si>
  <si>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</si>
  <si>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</si>
  <si>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</si>
  <si>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</si>
  <si>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</si>
  <si>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</si>
  <si>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</si>
  <si>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</si>
  <si>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</si>
  <si>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</si>
  <si>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</si>
  <si>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</si>
  <si>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</si>
  <si>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</si>
  <si>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</si>
  <si>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</si>
  <si>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</si>
  <si>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</si>
  <si>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</si>
  <si>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</si>
  <si>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</si>
  <si>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</si>
  <si>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</si>
  <si>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</si>
  <si>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</si>
  <si>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</si>
  <si>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</si>
  <si>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</si>
  <si>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</si>
  <si>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</si>
  <si>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</si>
  <si>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</si>
  <si>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</si>
  <si>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</si>
  <si>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</si>
  <si>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</si>
  <si>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</si>
  <si>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</si>
  <si>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</si>
  <si>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</si>
  <si>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</si>
  <si>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</si>
  <si>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</si>
  <si>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</si>
  <si>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</si>
  <si>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</si>
  <si>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</si>
  <si>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</si>
  <si>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</si>
  <si>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</si>
  <si>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</si>
  <si>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</si>
  <si>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</si>
  <si>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</si>
  <si>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</si>
  <si>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</si>
  <si>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</si>
  <si>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</si>
  <si>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</si>
  <si>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</si>
  <si>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</si>
  <si>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</si>
  <si>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</si>
  <si>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</si>
  <si>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</si>
  <si>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</si>
  <si>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</si>
  <si>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</si>
  <si>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</si>
  <si>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</si>
  <si>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</si>
  <si>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</si>
  <si>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</si>
  <si>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</si>
  <si>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</si>
  <si>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</si>
  <si>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</si>
  <si>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</si>
  <si>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</si>
  <si>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</si>
  <si>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</si>
  <si>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</si>
  <si>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</si>
  <si>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</si>
  <si>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</si>
  <si>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</si>
  <si>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</si>
  <si>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</si>
  <si>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</si>
  <si>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</si>
  <si>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</si>
  <si>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</si>
  <si>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</si>
  <si>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</si>
  <si>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</si>
  <si>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</si>
  <si>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</si>
  <si>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</si>
  <si>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</si>
  <si>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</si>
  <si>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</si>
  <si>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</si>
  <si>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</si>
  <si>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</si>
  <si>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</si>
  <si>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</si>
  <si>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</si>
  <si>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</si>
  <si>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</si>
  <si>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</si>
  <si>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</si>
  <si>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</si>
  <si>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</si>
  <si>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</si>
  <si>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</si>
  <si>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</si>
  <si>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</si>
  <si>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</si>
  <si>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</si>
  <si>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</si>
  <si>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</si>
  <si>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</si>
  <si>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</si>
  <si>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</si>
  <si>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</si>
  <si>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</si>
  <si>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</si>
  <si>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</si>
  <si>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</si>
  <si>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</si>
  <si>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</si>
  <si>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</si>
  <si>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</si>
  <si>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</si>
  <si>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</si>
  <si>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</si>
  <si>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</si>
  <si>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</si>
  <si>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</si>
  <si>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</si>
  <si>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</si>
  <si>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28828779</t>
  </si>
  <si>
    <t>ЗАО "Крионорд"</t>
  </si>
  <si>
    <t>7825332183</t>
  </si>
  <si>
    <t>20-11-2014 00:00:00</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</si>
  <si>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</si>
  <si>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</si>
  <si>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</si>
  <si>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</si>
  <si>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</si>
  <si>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</si>
  <si>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</si>
  <si>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</si>
  <si>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</si>
  <si>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</si>
  <si>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</si>
  <si>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</si>
  <si>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</si>
  <si>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</si>
  <si>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</si>
  <si>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</si>
  <si>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</si>
  <si>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</si>
  <si>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</si>
  <si>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</si>
  <si>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</si>
  <si>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</si>
  <si>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</si>
  <si>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</si>
  <si>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</si>
  <si>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</si>
  <si>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</si>
  <si>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</si>
  <si>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</si>
  <si>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</si>
  <si>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</si>
  <si>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</si>
  <si>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</si>
  <si>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</si>
  <si>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</si>
  <si>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</si>
  <si>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</si>
  <si>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</si>
  <si>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</si>
  <si>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</si>
  <si>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</si>
  <si>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</si>
  <si>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</si>
  <si>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</si>
  <si>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</si>
  <si>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</si>
  <si>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</si>
  <si>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</si>
  <si>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</si>
  <si>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</si>
  <si>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</si>
  <si>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</si>
  <si>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</si>
  <si>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</si>
  <si>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</si>
  <si>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</si>
  <si>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</si>
  <si>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</si>
  <si>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</si>
  <si>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</si>
  <si>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</si>
  <si>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</si>
  <si>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</si>
  <si>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</si>
  <si>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</si>
  <si>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</si>
  <si>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</si>
  <si>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</si>
  <si>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</si>
  <si>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</si>
  <si>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</si>
  <si>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</si>
  <si>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</si>
  <si>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</si>
  <si>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</si>
  <si>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</si>
  <si>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</si>
  <si>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</si>
  <si>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</si>
  <si>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</si>
  <si>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</si>
  <si>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</si>
  <si>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</si>
  <si>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</si>
  <si>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</si>
  <si>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</si>
  <si>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</si>
  <si>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</si>
  <si>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</si>
  <si>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</si>
  <si>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</si>
  <si>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</si>
  <si>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</si>
  <si>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31210597</t>
  </si>
  <si>
    <t>МУП "Теплосеть Плодовое"</t>
  </si>
  <si>
    <t>4712028540</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</si>
  <si>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</si>
  <si>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</si>
  <si>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</si>
  <si>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</si>
  <si>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</si>
  <si>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</si>
  <si>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</si>
  <si>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</si>
  <si>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</si>
  <si>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</si>
  <si>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</si>
  <si>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</si>
  <si>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</si>
  <si>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</si>
  <si>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</si>
  <si>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</si>
  <si>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</si>
  <si>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</si>
  <si>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</si>
  <si>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</si>
  <si>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</si>
  <si>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</si>
  <si>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</si>
  <si>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</si>
  <si>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</si>
  <si>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</si>
  <si>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</si>
  <si>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</si>
  <si>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«Сильвамо Корпорейшн Рус»</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</si>
  <si>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</si>
  <si>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</si>
  <si>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</si>
  <si>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</si>
  <si>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</si>
  <si>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</si>
  <si>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</si>
  <si>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</si>
  <si>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</si>
  <si>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</si>
  <si>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</si>
  <si>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</si>
  <si>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</si>
  <si>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</si>
  <si>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</si>
  <si>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</si>
  <si>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26373290</t>
  </si>
  <si>
    <t>ОАО "УЖКХ" (Тихвинского района)</t>
  </si>
  <si>
    <t>4715014471</t>
  </si>
  <si>
    <t>26524171</t>
  </si>
  <si>
    <t>ОАО "Узор"</t>
  </si>
  <si>
    <t>4719002999</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</si>
  <si>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</si>
  <si>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</si>
  <si>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</si>
  <si>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</si>
  <si>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</si>
  <si>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</si>
  <si>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</si>
  <si>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</si>
  <si>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</si>
  <si>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</si>
  <si>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</si>
  <si>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</si>
  <si>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</si>
  <si>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</si>
  <si>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</si>
  <si>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</si>
  <si>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</si>
  <si>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</si>
  <si>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</si>
  <si>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</si>
  <si>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</si>
  <si>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</si>
  <si>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</si>
  <si>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</si>
  <si>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</si>
  <si>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</si>
  <si>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</si>
  <si>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</si>
  <si>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</si>
  <si>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</si>
  <si>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</si>
  <si>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</si>
  <si>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</si>
  <si>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</si>
  <si>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</si>
  <si>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</si>
  <si>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</si>
  <si>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</si>
  <si>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</si>
  <si>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</si>
  <si>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</si>
  <si>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</si>
  <si>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</si>
  <si>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</si>
  <si>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</si>
  <si>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</si>
  <si>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</si>
  <si>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</si>
  <si>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</si>
  <si>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</si>
  <si>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</si>
  <si>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</si>
  <si>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</si>
  <si>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</si>
  <si>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</si>
  <si>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</si>
  <si>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</si>
  <si>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</si>
  <si>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</si>
  <si>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</si>
  <si>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</si>
  <si>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</si>
  <si>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</si>
  <si>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</si>
  <si>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</si>
  <si>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</si>
  <si>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</si>
  <si>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</si>
  <si>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</si>
  <si>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</si>
  <si>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</si>
  <si>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</si>
  <si>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</si>
  <si>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</si>
  <si>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</si>
  <si>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</si>
  <si>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</si>
  <si>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</si>
  <si>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</si>
  <si>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</si>
  <si>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</si>
  <si>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</si>
  <si>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</si>
  <si>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</si>
  <si>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</si>
  <si>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</si>
  <si>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</si>
  <si>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</si>
  <si>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</si>
  <si>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</si>
  <si>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</si>
  <si>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</si>
  <si>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</si>
  <si>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</si>
  <si>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</si>
  <si>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</si>
  <si>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</si>
  <si>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</si>
  <si>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</si>
  <si>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</si>
  <si>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</si>
  <si>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</si>
  <si>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</si>
  <si>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</si>
  <si>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</si>
  <si>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</si>
  <si>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</si>
  <si>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</si>
  <si>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</si>
  <si>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</si>
  <si>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</si>
  <si>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</si>
  <si>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</si>
  <si>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782001001</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</si>
  <si>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</si>
  <si>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</si>
  <si>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</si>
  <si>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</si>
  <si>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</si>
  <si>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</si>
  <si>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</si>
  <si>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</si>
  <si>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</si>
  <si>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</si>
  <si>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</si>
  <si>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</si>
  <si>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</si>
  <si>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</si>
  <si>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</si>
  <si>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</si>
  <si>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</si>
  <si>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</si>
  <si>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</si>
  <si>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</si>
  <si>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</si>
  <si>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</si>
  <si>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</si>
  <si>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</si>
  <si>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</si>
  <si>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</si>
  <si>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</si>
  <si>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28447219</t>
  </si>
  <si>
    <t>ООО "ПРОДЭКС-ЭС"</t>
  </si>
  <si>
    <t>7810836981</t>
  </si>
  <si>
    <t>17-08-2011 00:00:00</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</si>
  <si>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</si>
  <si>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</si>
  <si>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</si>
  <si>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</si>
  <si>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</si>
  <si>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</si>
  <si>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</si>
  <si>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</si>
  <si>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</si>
  <si>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</si>
  <si>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</si>
  <si>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</si>
  <si>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</si>
  <si>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</si>
  <si>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</si>
  <si>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</si>
  <si>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</si>
  <si>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</si>
  <si>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</si>
  <si>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</si>
  <si>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</si>
  <si>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</si>
  <si>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</si>
  <si>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</si>
  <si>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</si>
  <si>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</si>
  <si>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</si>
  <si>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</si>
  <si>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</si>
  <si>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</si>
  <si>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</si>
  <si>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</si>
  <si>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</si>
  <si>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</si>
  <si>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</si>
  <si>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</si>
  <si>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</si>
  <si>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</si>
  <si>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</si>
  <si>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</si>
  <si>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</si>
  <si>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</si>
  <si>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</si>
  <si>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</si>
  <si>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</si>
  <si>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</si>
  <si>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</si>
  <si>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</si>
  <si>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</si>
  <si>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</si>
  <si>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</si>
  <si>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</si>
  <si>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</si>
  <si>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</si>
  <si>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</si>
  <si>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</si>
  <si>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</si>
  <si>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</si>
  <si>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</si>
  <si>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</si>
  <si>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</si>
  <si>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</si>
  <si>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</si>
  <si>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</si>
  <si>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</si>
  <si>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</si>
  <si>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</si>
  <si>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</si>
  <si>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</si>
  <si>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</si>
  <si>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</si>
  <si>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</si>
  <si>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</si>
  <si>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</si>
  <si>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</si>
  <si>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</si>
  <si>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</si>
  <si>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</si>
  <si>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</si>
  <si>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</si>
  <si>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</si>
  <si>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</si>
  <si>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</si>
  <si>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</si>
  <si>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</si>
  <si>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</si>
  <si>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</si>
  <si>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</si>
  <si>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</si>
  <si>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</si>
  <si>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</si>
  <si>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</si>
  <si>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</si>
  <si>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</si>
  <si>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</si>
  <si>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</si>
  <si>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</si>
  <si>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</si>
  <si>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</si>
  <si>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</si>
  <si>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</si>
  <si>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</si>
  <si>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</si>
  <si>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</si>
  <si>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</si>
  <si>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</si>
  <si>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</si>
  <si>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</si>
  <si>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</si>
  <si>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</si>
  <si>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</si>
  <si>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</si>
  <si>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</si>
  <si>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</si>
  <si>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</si>
  <si>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</si>
  <si>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</si>
  <si>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</si>
  <si>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</si>
  <si>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</si>
  <si>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</si>
  <si>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</si>
  <si>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</si>
  <si>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</si>
  <si>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</si>
  <si>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</si>
  <si>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</si>
  <si>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</si>
  <si>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</si>
  <si>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</si>
  <si>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</si>
  <si>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</si>
  <si>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</si>
  <si>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</si>
  <si>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</si>
  <si>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</si>
  <si>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</si>
  <si>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</si>
  <si>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</si>
  <si>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</si>
  <si>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</si>
  <si>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</si>
  <si>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</si>
  <si>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31511376</t>
  </si>
  <si>
    <t>ООО «СЭС»</t>
  </si>
  <si>
    <t>7813655158</t>
  </si>
  <si>
    <t>27883558</t>
  </si>
  <si>
    <t>ООО «ТК Северная»</t>
  </si>
  <si>
    <t>4703123451</t>
  </si>
  <si>
    <t>26561655</t>
  </si>
  <si>
    <t>ООО «ТСК»</t>
  </si>
  <si>
    <t>4703125360</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</si>
  <si>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</si>
  <si>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</si>
  <si>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</si>
  <si>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</si>
  <si>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</si>
  <si>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</si>
  <si>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</si>
  <si>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</si>
  <si>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</si>
  <si>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</si>
  <si>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</si>
  <si>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</si>
  <si>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</si>
  <si>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</si>
  <si>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</si>
  <si>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</si>
  <si>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</si>
  <si>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</si>
  <si>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</si>
  <si>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</si>
  <si>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</si>
  <si>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</si>
  <si>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</si>
  <si>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</si>
  <si>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</si>
  <si>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</si>
  <si>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</si>
  <si>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</si>
  <si>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</si>
  <si>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</si>
  <si>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</si>
  <si>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</si>
  <si>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</si>
  <si>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</si>
  <si>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</si>
  <si>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</si>
  <si>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</si>
  <si>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</si>
  <si>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</si>
  <si>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</si>
  <si>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</si>
  <si>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</si>
  <si>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</si>
  <si>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</si>
  <si>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</si>
  <si>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</si>
  <si>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</si>
  <si>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</si>
  <si>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</si>
  <si>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</si>
  <si>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</si>
  <si>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</si>
  <si>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</si>
  <si>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</si>
  <si>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</si>
  <si>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</si>
  <si>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</si>
  <si>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</si>
  <si>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</si>
  <si>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</si>
  <si>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</si>
  <si>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</si>
  <si>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</si>
  <si>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</si>
  <si>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</si>
  <si>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</si>
  <si>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</si>
  <si>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</si>
  <si>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</si>
  <si>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</si>
  <si>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</si>
  <si>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</si>
  <si>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</si>
  <si>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</si>
  <si>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</si>
  <si>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</si>
  <si>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</si>
  <si>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Комитет по тарифам и ценовой политике ЛО</t>
  </si>
  <si>
    <t>http://bptr.lenreg.ru</t>
  </si>
  <si>
    <t>187650, Ленинградская область, г.Бокситогорск, ул.Воронина, д.4</t>
  </si>
  <si>
    <t>Дученко Роман Владимирович</t>
  </si>
  <si>
    <t>Орлова Юлия Александровна</t>
  </si>
  <si>
    <t>Экономист</t>
  </si>
  <si>
    <t>8-813-74-2-19-08</t>
  </si>
  <si>
    <t>ju1orlova@yandex.ru</t>
  </si>
  <si>
    <t>О</t>
  </si>
  <si>
    <t>Бокситогорский муниципальный район, Бокситогорское (41603101);</t>
  </si>
  <si>
    <t>Бокситогорский муниципальный район, Большедворское (41603412);</t>
  </si>
  <si>
    <t>Бокситогорский муниципальный район, Борское (41603416);</t>
  </si>
  <si>
    <t>Производство тепловой энергии. Некомбинированная выработка; Передача. Тепловая энергия; Сбыт. Тепловая энергия</t>
  </si>
  <si>
    <t>Тариф на горячю воду (открытая система теплоснабжения)</t>
  </si>
  <si>
    <t>Тариф на тепловую энергию</t>
  </si>
  <si>
    <t>13.2</t>
  </si>
  <si>
    <t>17.12.2021</t>
  </si>
  <si>
    <t>№471-п от 17.12.2021 г.; №547-п от 20.12.2021 г.</t>
  </si>
  <si>
    <t>Тариф на тепловую энергию для оказания услуги по ГВС в жилых домах, оборудованных ИТП</t>
  </si>
  <si>
    <t>30.06.2022</t>
  </si>
  <si>
    <t>01.07.2022</t>
  </si>
  <si>
    <t>27.12.21 23:24:28</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</si>
</sst>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78</xdr:row>
      <xdr:rowOff>0</xdr:rowOff>
    </xdr:from>
    <xdr:to>
      <xdr:col>28</xdr:col>
      <xdr:colOff>228600</xdr:colOff>
      <xdr:row>78</xdr:row>
      <xdr:rowOff>190500</xdr:rowOff>
    </xdr:to>
    <xdr:grpSp>
      <xdr:nvGrpSpPr>
        <xdr:cNvPr id="4" name="shCalendar" hidden="1"/>
        <xdr:cNvGrpSpPr>
          <a:grpSpLocks/>
        </xdr:cNvGrpSpPr>
      </xdr:nvGrpSpPr>
      <xdr:grpSpPr bwMode="auto">
        <a:xfrm>
          <a:off x="12777788" y="132873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23</xdr:col>
      <xdr:colOff>38100</xdr:colOff>
      <xdr:row>33</xdr:row>
      <xdr:rowOff>0</xdr:rowOff>
    </xdr:from>
    <xdr:to>
      <xdr:col>23</xdr:col>
      <xdr:colOff>228600</xdr:colOff>
      <xdr:row>33</xdr:row>
      <xdr:rowOff>190500</xdr:rowOff>
    </xdr:to>
    <xdr:grpSp>
      <xdr:nvGrpSpPr>
        <xdr:cNvPr id="4" name="shCalendar" hidden="1"/>
        <xdr:cNvGrpSpPr>
          <a:grpSpLocks/>
        </xdr:cNvGrpSpPr>
      </xdr:nvGrpSpPr>
      <xdr:grpSpPr bwMode="auto">
        <a:xfrm>
          <a:off x="8562975" y="5464969"/>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120938" y="3881438"/>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120938" y="3881438"/>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twoCellAnchor editAs="oneCell">
    <xdr:from>
      <xdr:col>37</xdr:col>
      <xdr:colOff>38100</xdr:colOff>
      <xdr:row>23</xdr:row>
      <xdr:rowOff>0</xdr:rowOff>
    </xdr:from>
    <xdr:to>
      <xdr:col>38</xdr:col>
      <xdr:colOff>190500</xdr:colOff>
      <xdr:row>23</xdr:row>
      <xdr:rowOff>190500</xdr:rowOff>
    </xdr:to>
    <xdr:grpSp>
      <xdr:nvGrpSpPr>
        <xdr:cNvPr id="15" name="shCalendar" hidden="1"/>
        <xdr:cNvGrpSpPr>
          <a:grpSpLocks/>
        </xdr:cNvGrpSpPr>
      </xdr:nvGrpSpPr>
      <xdr:grpSpPr bwMode="auto">
        <a:xfrm>
          <a:off x="15120938" y="3881438"/>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37</xdr:col>
      <xdr:colOff>0</xdr:colOff>
      <xdr:row>23</xdr:row>
      <xdr:rowOff>0</xdr:rowOff>
    </xdr:from>
    <xdr:to>
      <xdr:col>37</xdr:col>
      <xdr:colOff>0</xdr:colOff>
      <xdr:row>23</xdr:row>
      <xdr:rowOff>190500</xdr:rowOff>
    </xdr:to>
    <xdr:grpSp>
      <xdr:nvGrpSpPr>
        <xdr:cNvPr id="18" name="shCalendar" hidden="1"/>
        <xdr:cNvGrpSpPr>
          <a:grpSpLocks/>
        </xdr:cNvGrpSpPr>
      </xdr:nvGrpSpPr>
      <xdr:grpSpPr bwMode="auto">
        <a:xfrm>
          <a:off x="15120938" y="3881438"/>
          <a:ext cx="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128587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48</v>
      </c>
    </row>
    <row r="2" spans="1:20" ht="22.5">
      <c r="F2" s="1214" t="s">
        <v>490</v>
      </c>
      <c r="G2" s="1215"/>
      <c r="H2" s="1216"/>
      <c r="I2" s="435"/>
    </row>
    <row r="3" spans="1:20" ht="3" customHeight="1"/>
    <row r="4" spans="1:20" s="190" customFormat="1" ht="11.25">
      <c r="A4" s="213"/>
      <c r="B4" s="213"/>
      <c r="C4" s="213"/>
      <c r="D4" s="213"/>
      <c r="F4" s="1163" t="s">
        <v>453</v>
      </c>
      <c r="G4" s="1163"/>
      <c r="H4" s="1163"/>
      <c r="I4" s="1217" t="s">
        <v>454</v>
      </c>
      <c r="J4" s="213"/>
      <c r="K4" s="213"/>
      <c r="L4" s="213"/>
      <c r="M4" s="213"/>
      <c r="N4" s="213"/>
      <c r="O4" s="213"/>
      <c r="P4" s="213"/>
      <c r="Q4" s="213"/>
      <c r="R4" s="213"/>
      <c r="S4" s="213"/>
      <c r="T4" s="213"/>
    </row>
    <row r="5" spans="1:20" s="190" customFormat="1" ht="11.25" customHeight="1">
      <c r="A5" s="213"/>
      <c r="B5" s="213"/>
      <c r="C5" s="213"/>
      <c r="D5" s="213"/>
      <c r="F5" s="318" t="s">
        <v>91</v>
      </c>
      <c r="G5" s="336" t="s">
        <v>456</v>
      </c>
      <c r="H5" s="317" t="s">
        <v>441</v>
      </c>
      <c r="I5" s="1217"/>
      <c r="J5" s="213"/>
      <c r="K5" s="213"/>
      <c r="L5" s="213"/>
      <c r="M5" s="213"/>
      <c r="N5" s="213"/>
      <c r="O5" s="213"/>
      <c r="P5" s="213"/>
      <c r="Q5" s="213"/>
      <c r="R5" s="213"/>
      <c r="S5" s="213"/>
      <c r="T5" s="213"/>
    </row>
    <row r="6" spans="1:20" s="190" customFormat="1" ht="12" customHeight="1">
      <c r="A6" s="213"/>
      <c r="B6" s="213"/>
      <c r="C6" s="213"/>
      <c r="D6" s="213"/>
      <c r="F6" s="319" t="s">
        <v>92</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491</v>
      </c>
      <c r="H7" s="316" t="str">
        <f>IF(dateCh="","",dateCh)</f>
        <v>20.12.2021</v>
      </c>
      <c r="I7" s="196" t="s">
        <v>492</v>
      </c>
      <c r="J7" s="333"/>
      <c r="K7" s="213"/>
      <c r="L7" s="213"/>
      <c r="M7" s="213"/>
      <c r="N7" s="213"/>
      <c r="O7" s="213"/>
      <c r="P7" s="213"/>
      <c r="Q7" s="213"/>
      <c r="R7" s="213"/>
      <c r="S7" s="213"/>
      <c r="T7" s="213"/>
    </row>
    <row r="8" spans="1:20" s="190" customFormat="1" ht="45">
      <c r="A8" s="1218">
        <v>1</v>
      </c>
      <c r="B8" s="213"/>
      <c r="C8" s="213"/>
      <c r="D8" s="213"/>
      <c r="F8" s="334" t="str">
        <f>"2." &amp;mergeValue(A8)</f>
        <v>2.1</v>
      </c>
      <c r="G8" s="416" t="s">
        <v>493</v>
      </c>
      <c r="H8" s="316"/>
      <c r="I8" s="196" t="s">
        <v>588</v>
      </c>
      <c r="J8" s="333"/>
      <c r="K8" s="213"/>
      <c r="L8" s="213"/>
      <c r="M8" s="213"/>
      <c r="N8" s="213"/>
      <c r="O8" s="213"/>
      <c r="P8" s="213"/>
      <c r="Q8" s="213"/>
      <c r="R8" s="213"/>
      <c r="S8" s="213"/>
      <c r="T8" s="213"/>
    </row>
    <row r="9" spans="1:20" s="190" customFormat="1" ht="22.5">
      <c r="A9" s="1218"/>
      <c r="B9" s="213"/>
      <c r="C9" s="213"/>
      <c r="D9" s="213"/>
      <c r="F9" s="334" t="str">
        <f>"3." &amp;mergeValue(A9)</f>
        <v>3.1</v>
      </c>
      <c r="G9" s="416" t="s">
        <v>494</v>
      </c>
      <c r="H9" s="316"/>
      <c r="I9" s="196" t="s">
        <v>586</v>
      </c>
      <c r="J9" s="333"/>
      <c r="K9" s="213"/>
      <c r="L9" s="213"/>
      <c r="M9" s="213"/>
      <c r="N9" s="213"/>
      <c r="O9" s="213"/>
      <c r="P9" s="213"/>
      <c r="Q9" s="213"/>
      <c r="R9" s="213"/>
      <c r="S9" s="213"/>
      <c r="T9" s="213"/>
    </row>
    <row r="10" spans="1:20" s="190" customFormat="1" ht="22.5">
      <c r="A10" s="1218"/>
      <c r="B10" s="213"/>
      <c r="C10" s="213"/>
      <c r="D10" s="213"/>
      <c r="F10" s="334" t="str">
        <f>"4."&amp;mergeValue(A10)</f>
        <v>4.1</v>
      </c>
      <c r="G10" s="416" t="s">
        <v>495</v>
      </c>
      <c r="H10" s="317" t="s">
        <v>457</v>
      </c>
      <c r="I10" s="196"/>
      <c r="J10" s="333"/>
      <c r="K10" s="213"/>
      <c r="L10" s="213"/>
      <c r="M10" s="213"/>
      <c r="N10" s="213"/>
      <c r="O10" s="213"/>
      <c r="P10" s="213"/>
      <c r="Q10" s="213"/>
      <c r="R10" s="213"/>
      <c r="S10" s="213"/>
      <c r="T10" s="213"/>
    </row>
    <row r="11" spans="1:20" s="190" customFormat="1" ht="18.75">
      <c r="A11" s="1218"/>
      <c r="B11" s="1218">
        <v>1</v>
      </c>
      <c r="C11" s="343"/>
      <c r="D11" s="343"/>
      <c r="F11" s="334" t="str">
        <f>"4."&amp;mergeValue(A11) &amp;"."&amp;mergeValue(B11)</f>
        <v>4.1.1</v>
      </c>
      <c r="G11" s="323" t="s">
        <v>590</v>
      </c>
      <c r="H11" s="316" t="str">
        <f>IF(region_name="","",region_name)</f>
        <v>Ленинградская область</v>
      </c>
      <c r="I11" s="196" t="s">
        <v>498</v>
      </c>
      <c r="J11" s="333"/>
      <c r="K11" s="213"/>
      <c r="L11" s="213"/>
      <c r="M11" s="213"/>
      <c r="N11" s="213"/>
      <c r="O11" s="213"/>
      <c r="P11" s="213"/>
      <c r="Q11" s="213"/>
      <c r="R11" s="213"/>
      <c r="S11" s="213"/>
      <c r="T11" s="213"/>
    </row>
    <row r="12" spans="1:20" s="190" customFormat="1" ht="22.5">
      <c r="A12" s="1218"/>
      <c r="B12" s="1218"/>
      <c r="C12" s="1218">
        <v>1</v>
      </c>
      <c r="D12" s="343"/>
      <c r="F12" s="334" t="str">
        <f>"4."&amp;mergeValue(A12) &amp;"."&amp;mergeValue(B12)&amp;"."&amp;mergeValue(C12)</f>
        <v>4.1.1.1</v>
      </c>
      <c r="G12" s="340" t="s">
        <v>496</v>
      </c>
      <c r="H12" s="316"/>
      <c r="I12" s="196" t="s">
        <v>499</v>
      </c>
      <c r="J12" s="333"/>
      <c r="K12" s="213"/>
      <c r="L12" s="213"/>
      <c r="M12" s="213"/>
      <c r="N12" s="213"/>
      <c r="O12" s="213"/>
      <c r="P12" s="213"/>
      <c r="Q12" s="213"/>
      <c r="R12" s="213"/>
      <c r="S12" s="213"/>
      <c r="T12" s="213"/>
    </row>
    <row r="13" spans="1:20" s="190" customFormat="1" ht="39" customHeight="1">
      <c r="A13" s="1218"/>
      <c r="B13" s="1218"/>
      <c r="C13" s="1218"/>
      <c r="D13" s="343">
        <v>1</v>
      </c>
      <c r="F13" s="334" t="str">
        <f>"4."&amp;mergeValue(A13) &amp;"."&amp;mergeValue(B13)&amp;"."&amp;mergeValue(C13)&amp;"."&amp;mergeValue(D13)</f>
        <v>4.1.1.1.1</v>
      </c>
      <c r="G13" s="419" t="s">
        <v>497</v>
      </c>
      <c r="H13" s="316"/>
      <c r="I13" s="1219" t="s">
        <v>589</v>
      </c>
      <c r="J13" s="333"/>
      <c r="K13" s="213"/>
      <c r="L13" s="213"/>
      <c r="M13" s="213"/>
      <c r="N13" s="213"/>
      <c r="O13" s="213"/>
      <c r="P13" s="213"/>
      <c r="Q13" s="213"/>
      <c r="R13" s="213"/>
      <c r="S13" s="213"/>
      <c r="T13" s="213"/>
    </row>
    <row r="14" spans="1:20" s="190" customFormat="1" ht="18.75">
      <c r="A14" s="1218"/>
      <c r="B14" s="1218"/>
      <c r="C14" s="1218"/>
      <c r="D14" s="343"/>
      <c r="F14" s="337"/>
      <c r="G14" s="150" t="s">
        <v>4</v>
      </c>
      <c r="H14" s="342"/>
      <c r="I14" s="1219"/>
      <c r="J14" s="333"/>
      <c r="K14" s="213"/>
      <c r="L14" s="213"/>
      <c r="M14" s="213"/>
      <c r="N14" s="213"/>
      <c r="O14" s="213"/>
      <c r="P14" s="213"/>
      <c r="Q14" s="213"/>
      <c r="R14" s="213"/>
      <c r="S14" s="213"/>
      <c r="T14" s="213"/>
    </row>
    <row r="15" spans="1:20" s="190" customFormat="1" ht="18.75">
      <c r="A15" s="1218"/>
      <c r="B15" s="1218"/>
      <c r="C15" s="343"/>
      <c r="D15" s="343"/>
      <c r="F15" s="420"/>
      <c r="G15" s="195" t="s">
        <v>402</v>
      </c>
      <c r="H15" s="421"/>
      <c r="I15" s="422"/>
      <c r="J15" s="333"/>
      <c r="K15" s="213"/>
      <c r="L15" s="213"/>
      <c r="M15" s="213"/>
      <c r="N15" s="213"/>
      <c r="O15" s="213"/>
      <c r="P15" s="213"/>
      <c r="Q15" s="213"/>
      <c r="R15" s="213"/>
      <c r="S15" s="213"/>
      <c r="T15" s="213"/>
    </row>
    <row r="16" spans="1:20" s="190" customFormat="1" ht="18.75">
      <c r="A16" s="1218"/>
      <c r="B16" s="213"/>
      <c r="C16" s="213"/>
      <c r="D16" s="213"/>
      <c r="F16" s="337"/>
      <c r="G16" s="155" t="s">
        <v>505</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504</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13" t="s">
        <v>591</v>
      </c>
      <c r="H19" s="121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4" t="s">
        <v>629</v>
      </c>
      <c r="M5" s="1234"/>
      <c r="N5" s="1234"/>
      <c r="O5" s="1234"/>
      <c r="P5" s="1234"/>
      <c r="Q5" s="1234"/>
      <c r="R5" s="1234"/>
      <c r="S5" s="1234"/>
      <c r="T5" s="123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501</v>
      </c>
      <c r="N7" s="666"/>
      <c r="O7" s="1240" t="str">
        <f>IF(NameOrPr_ch="",IF(NameOrPr="","",NameOrPr),NameOrPr_ch)</f>
        <v>Комитет по тарифам и ценовой политике ЛО</v>
      </c>
      <c r="P7" s="1240"/>
      <c r="Q7" s="1240"/>
      <c r="R7" s="1240"/>
      <c r="S7" s="1240"/>
      <c r="T7" s="1240"/>
      <c r="U7" s="582"/>
      <c r="V7" s="582"/>
      <c r="W7" s="519"/>
      <c r="X7" s="590"/>
      <c r="Y7" s="590"/>
      <c r="Z7" s="590"/>
      <c r="AA7" s="590"/>
      <c r="AB7" s="590"/>
      <c r="AC7" s="590"/>
    </row>
    <row r="8" spans="1:29" s="570" customFormat="1" ht="18.75">
      <c r="A8" s="590"/>
      <c r="B8" s="590"/>
      <c r="C8" s="590"/>
      <c r="D8" s="590"/>
      <c r="E8" s="590"/>
      <c r="F8" s="590"/>
      <c r="G8" s="590"/>
      <c r="H8" s="590"/>
      <c r="L8" s="499"/>
      <c r="M8" s="617" t="s">
        <v>594</v>
      </c>
      <c r="N8" s="666"/>
      <c r="O8" s="1240" t="str">
        <f>IF(datePr_ch="",IF(datePr="","",datePr),datePr_ch)</f>
        <v>17.12.2021</v>
      </c>
      <c r="P8" s="1240"/>
      <c r="Q8" s="1240"/>
      <c r="R8" s="1240"/>
      <c r="S8" s="1240"/>
      <c r="T8" s="1240"/>
      <c r="U8" s="582"/>
      <c r="V8" s="582"/>
      <c r="W8" s="519"/>
      <c r="X8" s="590"/>
      <c r="Y8" s="590"/>
      <c r="Z8" s="590"/>
      <c r="AA8" s="590"/>
      <c r="AB8" s="590"/>
      <c r="AC8" s="590"/>
    </row>
    <row r="9" spans="1:29" s="570" customFormat="1" ht="18.75">
      <c r="A9" s="590"/>
      <c r="B9" s="590"/>
      <c r="C9" s="590"/>
      <c r="D9" s="590"/>
      <c r="E9" s="590"/>
      <c r="F9" s="590"/>
      <c r="G9" s="590"/>
      <c r="H9" s="590"/>
      <c r="L9" s="552"/>
      <c r="M9" s="617" t="s">
        <v>593</v>
      </c>
      <c r="N9" s="666"/>
      <c r="O9" s="1240" t="str">
        <f>IF(numberPr_ch="",IF(numberPr="","",numberPr),numberPr_ch)</f>
        <v>№471-п от 17.12.2021 г.; №547-п от 20.12.2021 г.</v>
      </c>
      <c r="P9" s="1240"/>
      <c r="Q9" s="1240"/>
      <c r="R9" s="1240"/>
      <c r="S9" s="1240"/>
      <c r="T9" s="1240"/>
      <c r="U9" s="582"/>
      <c r="V9" s="582"/>
      <c r="W9" s="519"/>
      <c r="X9" s="590"/>
      <c r="Y9" s="590"/>
      <c r="Z9" s="590"/>
      <c r="AA9" s="590"/>
      <c r="AB9" s="590"/>
      <c r="AC9" s="590"/>
    </row>
    <row r="10" spans="1:29" s="570" customFormat="1" ht="18.75">
      <c r="A10" s="590"/>
      <c r="B10" s="590"/>
      <c r="C10" s="590"/>
      <c r="D10" s="590"/>
      <c r="E10" s="590"/>
      <c r="F10" s="590"/>
      <c r="G10" s="590"/>
      <c r="H10" s="590"/>
      <c r="L10" s="552"/>
      <c r="M10" s="617" t="s">
        <v>500</v>
      </c>
      <c r="N10" s="666"/>
      <c r="O10" s="1240" t="str">
        <f>IF(IstPub_ch="",IF(IstPub="","",IstPub),IstPub_ch)</f>
        <v>http://bptr.lenreg.ru</v>
      </c>
      <c r="P10" s="1240"/>
      <c r="Q10" s="1240"/>
      <c r="R10" s="1240"/>
      <c r="S10" s="1240"/>
      <c r="T10" s="1240"/>
      <c r="U10" s="582"/>
      <c r="V10" s="582"/>
      <c r="W10" s="519"/>
      <c r="X10" s="590"/>
      <c r="Y10" s="590"/>
      <c r="Z10" s="590"/>
      <c r="AA10" s="590"/>
      <c r="AB10" s="590"/>
      <c r="AC10" s="590"/>
    </row>
    <row r="11" spans="1:29" s="570" customFormat="1" ht="11.25" hidden="1">
      <c r="A11" s="590"/>
      <c r="B11" s="590"/>
      <c r="C11" s="590"/>
      <c r="D11" s="590"/>
      <c r="E11" s="590"/>
      <c r="F11" s="590"/>
      <c r="G11" s="590"/>
      <c r="H11" s="590"/>
      <c r="L11" s="1235"/>
      <c r="M11" s="1235"/>
      <c r="N11" s="566"/>
      <c r="O11" s="582"/>
      <c r="P11" s="582"/>
      <c r="Q11" s="582"/>
      <c r="R11" s="582"/>
      <c r="S11" s="582"/>
      <c r="T11" s="582"/>
      <c r="U11" s="588" t="s">
        <v>372</v>
      </c>
      <c r="X11" s="590"/>
      <c r="Y11" s="590"/>
      <c r="Z11" s="590"/>
      <c r="AA11" s="590"/>
      <c r="AB11" s="590"/>
      <c r="AC11" s="590"/>
    </row>
    <row r="12" spans="1:29">
      <c r="J12" s="529"/>
      <c r="K12" s="529"/>
      <c r="L12" s="524"/>
      <c r="M12" s="524"/>
      <c r="N12" s="502"/>
      <c r="O12" s="1241"/>
      <c r="P12" s="1241"/>
      <c r="Q12" s="1241"/>
      <c r="R12" s="1241"/>
      <c r="S12" s="1241"/>
      <c r="T12" s="1241"/>
      <c r="U12" s="1241"/>
    </row>
    <row r="13" spans="1:29">
      <c r="J13" s="529"/>
      <c r="K13" s="529"/>
      <c r="L13" s="1163" t="s">
        <v>453</v>
      </c>
      <c r="M13" s="1163"/>
      <c r="N13" s="1163"/>
      <c r="O13" s="1163"/>
      <c r="P13" s="1163"/>
      <c r="Q13" s="1163"/>
      <c r="R13" s="1163"/>
      <c r="S13" s="1163"/>
      <c r="T13" s="1163"/>
      <c r="U13" s="1163"/>
      <c r="V13" s="1163"/>
      <c r="W13" s="1163" t="s">
        <v>454</v>
      </c>
    </row>
    <row r="14" spans="1:29" ht="14.25" customHeight="1">
      <c r="J14" s="529"/>
      <c r="K14" s="529"/>
      <c r="L14" s="1247" t="s">
        <v>91</v>
      </c>
      <c r="M14" s="1247" t="s">
        <v>637</v>
      </c>
      <c r="N14" s="661"/>
      <c r="O14" s="1248" t="s">
        <v>639</v>
      </c>
      <c r="P14" s="1249"/>
      <c r="Q14" s="1249"/>
      <c r="R14" s="1249"/>
      <c r="S14" s="1249"/>
      <c r="T14" s="1250"/>
      <c r="U14" s="1231" t="s">
        <v>340</v>
      </c>
      <c r="V14" s="1244" t="s">
        <v>274</v>
      </c>
      <c r="W14" s="1163"/>
    </row>
    <row r="15" spans="1:29" ht="14.25" customHeight="1">
      <c r="J15" s="529"/>
      <c r="K15" s="529"/>
      <c r="L15" s="1247"/>
      <c r="M15" s="1247"/>
      <c r="N15" s="662"/>
      <c r="O15" s="1253" t="s">
        <v>603</v>
      </c>
      <c r="P15" s="1251" t="s">
        <v>270</v>
      </c>
      <c r="Q15" s="1252"/>
      <c r="R15" s="1228" t="s">
        <v>652</v>
      </c>
      <c r="S15" s="1229"/>
      <c r="T15" s="1230"/>
      <c r="U15" s="1232"/>
      <c r="V15" s="1245"/>
      <c r="W15" s="1163"/>
    </row>
    <row r="16" spans="1:29" ht="33.75" customHeight="1">
      <c r="J16" s="529"/>
      <c r="K16" s="529"/>
      <c r="L16" s="1247"/>
      <c r="M16" s="1247"/>
      <c r="N16" s="663"/>
      <c r="O16" s="1254"/>
      <c r="P16" s="535" t="s">
        <v>604</v>
      </c>
      <c r="Q16" s="535" t="s">
        <v>6</v>
      </c>
      <c r="R16" s="536" t="s">
        <v>273</v>
      </c>
      <c r="S16" s="1242" t="s">
        <v>272</v>
      </c>
      <c r="T16" s="1243"/>
      <c r="U16" s="1233"/>
      <c r="V16" s="1246"/>
      <c r="W16" s="1163"/>
    </row>
    <row r="17" spans="1:29">
      <c r="J17" s="529"/>
      <c r="K17" s="569">
        <v>1</v>
      </c>
      <c r="L17" s="647" t="s">
        <v>92</v>
      </c>
      <c r="M17" s="647" t="s">
        <v>48</v>
      </c>
      <c r="N17" s="649" t="str">
        <f ca="1">OFFSET(N17,0,-1)</f>
        <v>2</v>
      </c>
      <c r="O17" s="648">
        <f ca="1">OFFSET(O17,0,-1)+1</f>
        <v>3</v>
      </c>
      <c r="P17" s="648">
        <f ca="1">OFFSET(P17,0,-1)+1</f>
        <v>4</v>
      </c>
      <c r="Q17" s="648">
        <f ca="1">OFFSET(Q17,0,-1)+1</f>
        <v>5</v>
      </c>
      <c r="R17" s="648">
        <f ca="1">OFFSET(R17,0,-1)+1</f>
        <v>6</v>
      </c>
      <c r="S17" s="1236">
        <f ca="1">OFFSET(S17,0,-1)+1</f>
        <v>7</v>
      </c>
      <c r="T17" s="1236"/>
      <c r="U17" s="648">
        <f ca="1">OFFSET(U17,0,-2)+1</f>
        <v>8</v>
      </c>
      <c r="V17" s="649">
        <f ca="1">OFFSET(V17,0,-1)</f>
        <v>8</v>
      </c>
      <c r="W17" s="648">
        <f ca="1">OFFSET(W17,0,-1)+1</f>
        <v>9</v>
      </c>
    </row>
    <row r="18" spans="1:29" ht="22.5">
      <c r="A18" s="1220">
        <v>1</v>
      </c>
      <c r="B18" s="865"/>
      <c r="C18" s="865"/>
      <c r="D18" s="865"/>
      <c r="E18" s="866"/>
      <c r="F18" s="867"/>
      <c r="G18" s="867"/>
      <c r="H18" s="867"/>
      <c r="I18" s="868"/>
      <c r="J18" s="863"/>
      <c r="K18" s="870"/>
      <c r="L18" s="593">
        <f>mergeValue(A18)</f>
        <v>1</v>
      </c>
      <c r="M18" s="641" t="s">
        <v>20</v>
      </c>
      <c r="N18" s="646"/>
      <c r="O18" s="1221"/>
      <c r="P18" s="1221"/>
      <c r="Q18" s="1221"/>
      <c r="R18" s="1221"/>
      <c r="S18" s="1221"/>
      <c r="T18" s="1221"/>
      <c r="U18" s="1221"/>
      <c r="V18" s="1221"/>
      <c r="W18" s="630" t="s">
        <v>475</v>
      </c>
      <c r="Y18" s="589"/>
      <c r="Z18" s="589" t="str">
        <f t="shared" ref="Z18:Z31" si="0">IF(M18="","",M18 )</f>
        <v>Наименование тарифа</v>
      </c>
      <c r="AA18" s="589"/>
      <c r="AB18" s="589"/>
      <c r="AC18" s="589"/>
    </row>
    <row r="19" spans="1:29" ht="22.5">
      <c r="A19" s="1220"/>
      <c r="B19" s="1220">
        <v>1</v>
      </c>
      <c r="C19" s="865"/>
      <c r="D19" s="865"/>
      <c r="E19" s="867"/>
      <c r="F19" s="867"/>
      <c r="G19" s="867"/>
      <c r="H19" s="867"/>
      <c r="I19" s="862"/>
      <c r="J19" s="861"/>
      <c r="K19" s="864"/>
      <c r="L19" s="593" t="str">
        <f>mergeValue(A19) &amp;"."&amp; mergeValue(B19)</f>
        <v>1.1</v>
      </c>
      <c r="M19" s="546" t="s">
        <v>16</v>
      </c>
      <c r="N19" s="646"/>
      <c r="O19" s="1221"/>
      <c r="P19" s="1221"/>
      <c r="Q19" s="1221"/>
      <c r="R19" s="1221"/>
      <c r="S19" s="1221"/>
      <c r="T19" s="1221"/>
      <c r="U19" s="1221"/>
      <c r="V19" s="1221"/>
      <c r="W19" s="630" t="s">
        <v>476</v>
      </c>
      <c r="Y19" s="589"/>
      <c r="Z19" s="589" t="str">
        <f t="shared" si="0"/>
        <v>Территория действия тарифа</v>
      </c>
      <c r="AA19" s="589"/>
      <c r="AB19" s="589"/>
      <c r="AC19" s="589"/>
    </row>
    <row r="20" spans="1:29" ht="22.5">
      <c r="A20" s="1220"/>
      <c r="B20" s="1220"/>
      <c r="C20" s="1220">
        <v>1</v>
      </c>
      <c r="D20" s="865"/>
      <c r="E20" s="867"/>
      <c r="F20" s="867"/>
      <c r="G20" s="867"/>
      <c r="H20" s="867"/>
      <c r="I20" s="869"/>
      <c r="J20" s="861"/>
      <c r="K20" s="864"/>
      <c r="L20" s="593" t="str">
        <f>mergeValue(A20) &amp;"."&amp; mergeValue(B20)&amp;"."&amp; mergeValue(C20)</f>
        <v>1.1.1</v>
      </c>
      <c r="M20" s="547" t="s">
        <v>7</v>
      </c>
      <c r="N20" s="646"/>
      <c r="O20" s="1221"/>
      <c r="P20" s="1221"/>
      <c r="Q20" s="1221"/>
      <c r="R20" s="1221"/>
      <c r="S20" s="1221"/>
      <c r="T20" s="1221"/>
      <c r="U20" s="1221"/>
      <c r="V20" s="1221"/>
      <c r="W20" s="630" t="s">
        <v>631</v>
      </c>
      <c r="Y20" s="589"/>
      <c r="Z20" s="589" t="str">
        <f t="shared" si="0"/>
        <v xml:space="preserve">Наименование системы теплоснабжения </v>
      </c>
      <c r="AA20" s="589"/>
      <c r="AB20" s="589"/>
      <c r="AC20" s="589"/>
    </row>
    <row r="21" spans="1:29" ht="22.5">
      <c r="A21" s="1220"/>
      <c r="B21" s="1220"/>
      <c r="C21" s="1220"/>
      <c r="D21" s="1220">
        <v>1</v>
      </c>
      <c r="E21" s="867"/>
      <c r="F21" s="867"/>
      <c r="G21" s="867"/>
      <c r="H21" s="867"/>
      <c r="I21" s="869"/>
      <c r="J21" s="861"/>
      <c r="K21" s="864"/>
      <c r="L21" s="593" t="str">
        <f>mergeValue(A21) &amp;"."&amp; mergeValue(B21)&amp;"."&amp; mergeValue(C21)&amp;"."&amp; mergeValue(D21)</f>
        <v>1.1.1.1</v>
      </c>
      <c r="M21" s="548" t="s">
        <v>22</v>
      </c>
      <c r="N21" s="646"/>
      <c r="O21" s="1221"/>
      <c r="P21" s="1221"/>
      <c r="Q21" s="1221"/>
      <c r="R21" s="1221"/>
      <c r="S21" s="1221"/>
      <c r="T21" s="1221"/>
      <c r="U21" s="1221"/>
      <c r="V21" s="1221"/>
      <c r="W21" s="630" t="s">
        <v>632</v>
      </c>
      <c r="Y21" s="589"/>
      <c r="Z21" s="589" t="str">
        <f t="shared" si="0"/>
        <v xml:space="preserve">Источник тепловой энергии  </v>
      </c>
      <c r="AA21" s="589"/>
      <c r="AB21" s="589"/>
      <c r="AC21" s="589"/>
    </row>
    <row r="22" spans="1:29" ht="101.25">
      <c r="A22" s="1220"/>
      <c r="B22" s="1220"/>
      <c r="C22" s="1220"/>
      <c r="D22" s="1220"/>
      <c r="E22" s="1220">
        <v>1</v>
      </c>
      <c r="F22" s="867"/>
      <c r="G22" s="867"/>
      <c r="H22" s="865">
        <v>1</v>
      </c>
      <c r="I22" s="1220">
        <v>1</v>
      </c>
      <c r="J22" s="867"/>
      <c r="K22" s="872"/>
      <c r="L22" s="593" t="str">
        <f>mergeValue(A22) &amp;"."&amp; mergeValue(B22)&amp;"."&amp; mergeValue(C22)&amp;"."&amp; mergeValue(D22)&amp;"."&amp; mergeValue(E22)</f>
        <v>1.1.1.1.1</v>
      </c>
      <c r="M22" s="554" t="s">
        <v>9</v>
      </c>
      <c r="N22" s="646"/>
      <c r="O22" s="1222"/>
      <c r="P22" s="1222"/>
      <c r="Q22" s="1222"/>
      <c r="R22" s="1222"/>
      <c r="S22" s="1222"/>
      <c r="T22" s="1222"/>
      <c r="U22" s="1222"/>
      <c r="V22" s="1222"/>
      <c r="W22" s="630" t="s">
        <v>636</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20"/>
      <c r="B23" s="1220"/>
      <c r="C23" s="1220"/>
      <c r="D23" s="1220"/>
      <c r="E23" s="1220"/>
      <c r="F23" s="1220">
        <v>1</v>
      </c>
      <c r="G23" s="865"/>
      <c r="H23" s="865"/>
      <c r="I23" s="1220"/>
      <c r="J23" s="1220">
        <v>1</v>
      </c>
      <c r="K23" s="873"/>
      <c r="L23" s="593" t="str">
        <f>mergeValue(A23) &amp;"."&amp; mergeValue(B23)&amp;"."&amp; mergeValue(C23)&amp;"."&amp; mergeValue(D23)&amp;"."&amp; mergeValue(E23)&amp;"."&amp; mergeValue(F23)</f>
        <v>1.1.1.1.1.1</v>
      </c>
      <c r="M23" s="555" t="s">
        <v>10</v>
      </c>
      <c r="N23" s="646"/>
      <c r="O23" s="1223"/>
      <c r="P23" s="1224"/>
      <c r="Q23" s="1224"/>
      <c r="R23" s="1224"/>
      <c r="S23" s="1224"/>
      <c r="T23" s="1224"/>
      <c r="U23" s="1224"/>
      <c r="V23" s="1225"/>
      <c r="W23" s="630" t="s">
        <v>634</v>
      </c>
      <c r="Y23" s="589"/>
      <c r="Z23" s="589" t="str">
        <f t="shared" si="0"/>
        <v>Группа потребителей</v>
      </c>
      <c r="AA23" s="589"/>
      <c r="AB23" s="589"/>
      <c r="AC23" s="589"/>
    </row>
    <row r="24" spans="1:29" ht="189" customHeight="1">
      <c r="A24" s="1220"/>
      <c r="B24" s="1220"/>
      <c r="C24" s="1220"/>
      <c r="D24" s="1220"/>
      <c r="E24" s="1220"/>
      <c r="F24" s="1220"/>
      <c r="G24" s="865">
        <v>1</v>
      </c>
      <c r="H24" s="865"/>
      <c r="I24" s="1220"/>
      <c r="J24" s="1220"/>
      <c r="K24" s="873">
        <v>1</v>
      </c>
      <c r="L24" s="593" t="str">
        <f>mergeValue(A24) &amp;"."&amp; mergeValue(B24)&amp;"."&amp; mergeValue(C24)&amp;"."&amp; mergeValue(D24)&amp;"."&amp; mergeValue(E24)&amp;"."&amp; mergeValue(F24)&amp;"."&amp; mergeValue(G24)</f>
        <v>1.1.1.1.1.1.1</v>
      </c>
      <c r="M24" s="1065"/>
      <c r="N24" s="646"/>
      <c r="O24" s="562"/>
      <c r="P24" s="562"/>
      <c r="Q24" s="1090"/>
      <c r="R24" s="1226"/>
      <c r="S24" s="1227" t="s">
        <v>83</v>
      </c>
      <c r="T24" s="1226"/>
      <c r="U24" s="1227" t="s">
        <v>84</v>
      </c>
      <c r="V24" s="562"/>
      <c r="W24" s="1237" t="s">
        <v>653</v>
      </c>
      <c r="X24" s="585" t="str">
        <f>strCheckDate(O25:V25)</f>
        <v/>
      </c>
      <c r="Y24" s="589"/>
      <c r="Z24" s="589" t="str">
        <f t="shared" si="0"/>
        <v/>
      </c>
      <c r="AA24" s="589"/>
      <c r="AB24" s="589"/>
      <c r="AC24" s="589"/>
    </row>
    <row r="25" spans="1:29" ht="11.25" hidden="1" customHeight="1">
      <c r="A25" s="1220"/>
      <c r="B25" s="1220"/>
      <c r="C25" s="1220"/>
      <c r="D25" s="1220"/>
      <c r="E25" s="1220"/>
      <c r="F25" s="1220"/>
      <c r="G25" s="865"/>
      <c r="H25" s="865"/>
      <c r="I25" s="1220"/>
      <c r="J25" s="1220"/>
      <c r="K25" s="873"/>
      <c r="L25" s="600"/>
      <c r="M25" s="646"/>
      <c r="N25" s="646"/>
      <c r="O25" s="562"/>
      <c r="P25" s="562"/>
      <c r="Q25" s="584" t="str">
        <f>R24 &amp; "-" &amp; T24</f>
        <v>-</v>
      </c>
      <c r="R25" s="1226"/>
      <c r="S25" s="1227"/>
      <c r="T25" s="1226"/>
      <c r="U25" s="1227"/>
      <c r="V25" s="562"/>
      <c r="W25" s="1238"/>
      <c r="Y25" s="589"/>
      <c r="Z25" s="589" t="str">
        <f t="shared" si="0"/>
        <v/>
      </c>
      <c r="AA25" s="589"/>
      <c r="AB25" s="589"/>
      <c r="AC25" s="589"/>
    </row>
    <row r="26" spans="1:29" ht="15" customHeight="1">
      <c r="A26" s="1220"/>
      <c r="B26" s="1220"/>
      <c r="C26" s="1220"/>
      <c r="D26" s="1220"/>
      <c r="E26" s="1220"/>
      <c r="F26" s="1220"/>
      <c r="G26" s="867"/>
      <c r="H26" s="865"/>
      <c r="I26" s="1220"/>
      <c r="J26" s="1220"/>
      <c r="K26" s="872"/>
      <c r="L26" s="538"/>
      <c r="M26" s="557" t="s">
        <v>25</v>
      </c>
      <c r="N26" s="564"/>
      <c r="O26" s="564"/>
      <c r="P26" s="564"/>
      <c r="Q26" s="564"/>
      <c r="R26" s="564"/>
      <c r="S26" s="564"/>
      <c r="T26" s="564"/>
      <c r="U26" s="564"/>
      <c r="V26" s="560"/>
      <c r="W26" s="1239"/>
      <c r="Y26" s="589"/>
      <c r="Z26" s="589" t="str">
        <f t="shared" si="0"/>
        <v>Добавить вид теплоносителя (параметры теплоносителя)</v>
      </c>
      <c r="AA26" s="589"/>
      <c r="AB26" s="589"/>
      <c r="AC26" s="589"/>
    </row>
    <row r="27" spans="1:29" ht="15" customHeight="1">
      <c r="A27" s="1220"/>
      <c r="B27" s="1220"/>
      <c r="C27" s="1220"/>
      <c r="D27" s="1220"/>
      <c r="E27" s="1220"/>
      <c r="F27" s="867"/>
      <c r="G27" s="867"/>
      <c r="H27" s="865"/>
      <c r="I27" s="122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20"/>
      <c r="B28" s="1220"/>
      <c r="C28" s="1220"/>
      <c r="D28" s="122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20"/>
      <c r="B29" s="1220"/>
      <c r="C29" s="122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20"/>
      <c r="B30" s="122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2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3"/>
      <c r="M32" s="565" t="s">
        <v>308</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13" t="s">
        <v>630</v>
      </c>
      <c r="N34" s="1213"/>
      <c r="O34" s="1213"/>
      <c r="P34" s="1213"/>
      <c r="Q34" s="1213"/>
      <c r="R34" s="1213"/>
      <c r="S34" s="1213"/>
      <c r="T34" s="1213"/>
      <c r="U34" s="1213"/>
      <c r="V34" s="1213"/>
      <c r="W34" s="121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33"/>
  <sheetViews>
    <sheetView showGridLines="0" topLeftCell="E1" zoomScale="80" zoomScaleNormal="80" workbookViewId="0">
      <selection activeCell="F2" sqref="F2:H2"/>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48</v>
      </c>
    </row>
    <row r="2" spans="1:20" ht="22.5">
      <c r="F2" s="1214" t="s">
        <v>490</v>
      </c>
      <c r="G2" s="1215"/>
      <c r="H2" s="1216"/>
      <c r="I2" s="806"/>
    </row>
    <row r="3" spans="1:20" ht="3" customHeight="1"/>
    <row r="4" spans="1:20" s="1007" customFormat="1" ht="11.25">
      <c r="A4" s="1013"/>
      <c r="B4" s="1013"/>
      <c r="C4" s="1013"/>
      <c r="D4" s="1013"/>
      <c r="F4" s="1163" t="s">
        <v>453</v>
      </c>
      <c r="G4" s="1163"/>
      <c r="H4" s="1163"/>
      <c r="I4" s="1217" t="s">
        <v>454</v>
      </c>
      <c r="J4" s="1013"/>
      <c r="K4" s="1013"/>
      <c r="L4" s="1013"/>
      <c r="M4" s="1013"/>
      <c r="N4" s="1013"/>
      <c r="O4" s="1013"/>
      <c r="P4" s="1013"/>
      <c r="Q4" s="1013"/>
      <c r="R4" s="1013"/>
      <c r="S4" s="1013"/>
      <c r="T4" s="1013"/>
    </row>
    <row r="5" spans="1:20" s="1007" customFormat="1" ht="11.25" customHeight="1">
      <c r="A5" s="1013"/>
      <c r="B5" s="1013"/>
      <c r="C5" s="1013"/>
      <c r="D5" s="1013"/>
      <c r="F5" s="1022" t="s">
        <v>91</v>
      </c>
      <c r="G5" s="810" t="s">
        <v>456</v>
      </c>
      <c r="H5" s="1031" t="s">
        <v>441</v>
      </c>
      <c r="I5" s="1217"/>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027" t="str">
        <f>IF(dateCh="","",dateCh)</f>
        <v>20.12.2021</v>
      </c>
      <c r="I7" s="816" t="s">
        <v>492</v>
      </c>
      <c r="J7" s="615"/>
      <c r="K7" s="1013"/>
      <c r="L7" s="1013"/>
      <c r="M7" s="1013"/>
      <c r="N7" s="1013"/>
      <c r="O7" s="1013"/>
      <c r="P7" s="1013"/>
      <c r="Q7" s="1013"/>
      <c r="R7" s="1013"/>
      <c r="S7" s="1013"/>
      <c r="T7" s="1013"/>
    </row>
    <row r="8" spans="1:20" s="1007" customFormat="1" ht="45">
      <c r="A8" s="1218">
        <v>1</v>
      </c>
      <c r="B8" s="1013"/>
      <c r="C8" s="1013"/>
      <c r="D8" s="1013"/>
      <c r="F8" s="1029" t="str">
        <f>"2." &amp;mergeValue(A8)</f>
        <v>2.1</v>
      </c>
      <c r="G8" s="815" t="s">
        <v>493</v>
      </c>
      <c r="H8" s="1027" t="str">
        <f>IF('Перечень тарифов'!R21="","наименование отсутствует","" &amp; 'Перечень тарифов'!R21 &amp; "")</f>
        <v>наименование отсутствует</v>
      </c>
      <c r="I8" s="816" t="s">
        <v>588</v>
      </c>
      <c r="J8" s="615"/>
      <c r="K8" s="1013"/>
      <c r="L8" s="1013"/>
      <c r="M8" s="1013"/>
      <c r="N8" s="1013"/>
      <c r="O8" s="1013"/>
      <c r="P8" s="1013"/>
      <c r="Q8" s="1013"/>
      <c r="R8" s="1013"/>
      <c r="S8" s="1013"/>
      <c r="T8" s="1013"/>
    </row>
    <row r="9" spans="1:20" s="1007" customFormat="1" ht="22.5">
      <c r="A9" s="1218"/>
      <c r="B9" s="1013"/>
      <c r="C9" s="1013"/>
      <c r="D9" s="1013"/>
      <c r="F9" s="1029" t="str">
        <f>"3." &amp;mergeValue(A9)</f>
        <v>3.1</v>
      </c>
      <c r="G9" s="815" t="s">
        <v>494</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586</v>
      </c>
      <c r="J9" s="615"/>
      <c r="K9" s="1013"/>
      <c r="L9" s="1013"/>
      <c r="M9" s="1013"/>
      <c r="N9" s="1013"/>
      <c r="O9" s="1013"/>
      <c r="P9" s="1013"/>
      <c r="Q9" s="1013"/>
      <c r="R9" s="1013"/>
      <c r="S9" s="1013"/>
      <c r="T9" s="1013"/>
    </row>
    <row r="10" spans="1:20" s="1007" customFormat="1" ht="22.5">
      <c r="A10" s="1218"/>
      <c r="B10" s="1013"/>
      <c r="C10" s="1013"/>
      <c r="D10" s="1013"/>
      <c r="F10" s="1029" t="str">
        <f>"4."&amp;mergeValue(A10)</f>
        <v>4.1</v>
      </c>
      <c r="G10" s="815" t="s">
        <v>495</v>
      </c>
      <c r="H10" s="1031" t="s">
        <v>457</v>
      </c>
      <c r="I10" s="816"/>
      <c r="J10" s="615"/>
      <c r="K10" s="1013"/>
      <c r="L10" s="1013"/>
      <c r="M10" s="1013"/>
      <c r="N10" s="1013"/>
      <c r="O10" s="1013"/>
      <c r="P10" s="1013"/>
      <c r="Q10" s="1013"/>
      <c r="R10" s="1013"/>
      <c r="S10" s="1013"/>
      <c r="T10" s="1013"/>
    </row>
    <row r="11" spans="1:20" s="1007" customFormat="1" ht="18.75">
      <c r="A11" s="1218"/>
      <c r="B11" s="1218">
        <v>1</v>
      </c>
      <c r="C11" s="1023"/>
      <c r="D11" s="1023"/>
      <c r="F11" s="1029" t="str">
        <f>"4."&amp;mergeValue(A11) &amp;"."&amp;mergeValue(B11)</f>
        <v>4.1.1</v>
      </c>
      <c r="G11" s="830" t="s">
        <v>590</v>
      </c>
      <c r="H11" s="1027"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18"/>
      <c r="B12" s="1218"/>
      <c r="C12" s="1218">
        <v>1</v>
      </c>
      <c r="D12" s="1023"/>
      <c r="F12" s="1029" t="str">
        <f>"4."&amp;mergeValue(A12) &amp;"."&amp;mergeValue(B12)&amp;"."&amp;mergeValue(C12)</f>
        <v>4.1.1.1</v>
      </c>
      <c r="G12" s="817" t="s">
        <v>496</v>
      </c>
      <c r="H12" s="1027" t="str">
        <f>IF(Территории!H13="","","" &amp; Территории!H13 &amp; "")</f>
        <v>Бокситогорский муниципальный район</v>
      </c>
      <c r="I12" s="816" t="s">
        <v>499</v>
      </c>
      <c r="J12" s="615"/>
      <c r="K12" s="1013"/>
      <c r="L12" s="1013"/>
      <c r="M12" s="1013"/>
      <c r="N12" s="1013"/>
      <c r="O12" s="1013"/>
      <c r="P12" s="1013"/>
      <c r="Q12" s="1013"/>
      <c r="R12" s="1013"/>
      <c r="S12" s="1013"/>
      <c r="T12" s="1013"/>
    </row>
    <row r="13" spans="1:20" s="1007" customFormat="1" ht="56.25">
      <c r="A13" s="1218"/>
      <c r="B13" s="1218"/>
      <c r="C13" s="1218"/>
      <c r="D13" s="1023">
        <v>1</v>
      </c>
      <c r="F13" s="1029" t="str">
        <f>"4."&amp;mergeValue(A13) &amp;"."&amp;mergeValue(B13)&amp;"."&amp;mergeValue(C13)&amp;"."&amp;mergeValue(D13)</f>
        <v>4.1.1.1.1</v>
      </c>
      <c r="G13" s="818" t="s">
        <v>497</v>
      </c>
      <c r="H13" s="1027" t="str">
        <f>IF(Территории!R14="","","" &amp; Территории!R14 &amp; "")</f>
        <v>Бокситогорское (41603101)</v>
      </c>
      <c r="I13" s="1108" t="s">
        <v>589</v>
      </c>
      <c r="J13" s="615"/>
      <c r="K13" s="1013"/>
      <c r="L13" s="1013"/>
      <c r="M13" s="1013"/>
      <c r="N13" s="1013"/>
      <c r="O13" s="1013"/>
      <c r="P13" s="1013"/>
      <c r="Q13" s="1013"/>
      <c r="R13" s="1013"/>
      <c r="S13" s="1013"/>
      <c r="T13" s="1013"/>
    </row>
    <row r="14" spans="1:20" s="1007" customFormat="1" ht="45">
      <c r="A14" s="1218">
        <v>2</v>
      </c>
      <c r="B14" s="1013"/>
      <c r="C14" s="1013"/>
      <c r="D14" s="1013"/>
      <c r="F14" s="1029" t="str">
        <f>"2." &amp;mergeValue(A14)</f>
        <v>2.2</v>
      </c>
      <c r="G14" s="815" t="s">
        <v>493</v>
      </c>
      <c r="H14" s="1112" t="str">
        <f>IF('Перечень тарифов'!R24="","наименование отсутствует","" &amp; 'Перечень тарифов'!R24 &amp; "")</f>
        <v>наименование отсутствует</v>
      </c>
      <c r="I14" s="816" t="s">
        <v>588</v>
      </c>
      <c r="J14" s="615"/>
      <c r="K14" s="1013"/>
      <c r="L14" s="1013"/>
      <c r="M14" s="1013"/>
      <c r="N14" s="1013"/>
      <c r="O14" s="1013"/>
      <c r="P14" s="1013"/>
      <c r="Q14" s="1013"/>
      <c r="R14" s="1013"/>
      <c r="S14" s="1013"/>
      <c r="T14" s="1013"/>
    </row>
    <row r="15" spans="1:20" s="1007" customFormat="1" ht="22.5">
      <c r="A15" s="1218"/>
      <c r="B15" s="1013"/>
      <c r="C15" s="1013"/>
      <c r="D15" s="1013"/>
      <c r="F15" s="1029" t="str">
        <f>"3." &amp;mergeValue(A15)</f>
        <v>3.2</v>
      </c>
      <c r="G15" s="815"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586</v>
      </c>
      <c r="J15" s="615"/>
      <c r="K15" s="1013"/>
      <c r="L15" s="1013"/>
      <c r="M15" s="1013"/>
      <c r="N15" s="1013"/>
      <c r="O15" s="1013"/>
      <c r="P15" s="1013"/>
      <c r="Q15" s="1013"/>
      <c r="R15" s="1013"/>
      <c r="S15" s="1013"/>
      <c r="T15" s="1013"/>
    </row>
    <row r="16" spans="1:20" s="1007" customFormat="1" ht="22.5">
      <c r="A16" s="1218"/>
      <c r="B16" s="1013"/>
      <c r="C16" s="1013"/>
      <c r="D16" s="1013"/>
      <c r="F16" s="1029" t="str">
        <f>"4."&amp;mergeValue(A16)</f>
        <v>4.2</v>
      </c>
      <c r="G16" s="815" t="s">
        <v>495</v>
      </c>
      <c r="H16" s="1119" t="s">
        <v>457</v>
      </c>
      <c r="I16" s="816"/>
      <c r="J16" s="615"/>
      <c r="K16" s="1013"/>
      <c r="L16" s="1013"/>
      <c r="M16" s="1013"/>
      <c r="N16" s="1013"/>
      <c r="O16" s="1013"/>
      <c r="P16" s="1013"/>
      <c r="Q16" s="1013"/>
      <c r="R16" s="1013"/>
      <c r="S16" s="1013"/>
      <c r="T16" s="1013"/>
    </row>
    <row r="17" spans="1:20" s="1007" customFormat="1" ht="18.75">
      <c r="A17" s="1218"/>
      <c r="B17" s="1218">
        <v>1</v>
      </c>
      <c r="C17" s="1107"/>
      <c r="D17" s="1107"/>
      <c r="F17" s="1029" t="str">
        <f>"4."&amp;mergeValue(A17) &amp;"."&amp;mergeValue(B17)</f>
        <v>4.2.1</v>
      </c>
      <c r="G17" s="830" t="s">
        <v>590</v>
      </c>
      <c r="H17" s="1112" t="str">
        <f>IF(region_name="","",region_name)</f>
        <v>Ленинградская область</v>
      </c>
      <c r="I17" s="816" t="s">
        <v>498</v>
      </c>
      <c r="J17" s="615"/>
      <c r="K17" s="1013"/>
      <c r="L17" s="1013"/>
      <c r="M17" s="1013"/>
      <c r="N17" s="1013"/>
      <c r="O17" s="1013"/>
      <c r="P17" s="1013"/>
      <c r="Q17" s="1013"/>
      <c r="R17" s="1013"/>
      <c r="S17" s="1013"/>
      <c r="T17" s="1013"/>
    </row>
    <row r="18" spans="1:20" s="1007" customFormat="1" ht="22.5">
      <c r="A18" s="1218"/>
      <c r="B18" s="1218"/>
      <c r="C18" s="1218">
        <v>1</v>
      </c>
      <c r="D18" s="1107"/>
      <c r="F18" s="1029" t="str">
        <f>"4."&amp;mergeValue(A18) &amp;"."&amp;mergeValue(B18)&amp;"."&amp;mergeValue(C18)</f>
        <v>4.2.1.1</v>
      </c>
      <c r="G18" s="817" t="s">
        <v>496</v>
      </c>
      <c r="H18" s="1112" t="str">
        <f>IF(Территории!H16="","","" &amp; Территории!H16 &amp; "")</f>
        <v>Бокситогорский муниципальный район</v>
      </c>
      <c r="I18" s="816" t="s">
        <v>499</v>
      </c>
      <c r="J18" s="615"/>
      <c r="K18" s="1013"/>
      <c r="L18" s="1013"/>
      <c r="M18" s="1013"/>
      <c r="N18" s="1013"/>
      <c r="O18" s="1013"/>
      <c r="P18" s="1013"/>
      <c r="Q18" s="1013"/>
      <c r="R18" s="1013"/>
      <c r="S18" s="1013"/>
      <c r="T18" s="1013"/>
    </row>
    <row r="19" spans="1:20" s="1007" customFormat="1" ht="56.25">
      <c r="A19" s="1218"/>
      <c r="B19" s="1218"/>
      <c r="C19" s="1218"/>
      <c r="D19" s="1107">
        <v>1</v>
      </c>
      <c r="F19" s="1029" t="str">
        <f>"4."&amp;mergeValue(A19) &amp;"."&amp;mergeValue(B19)&amp;"."&amp;mergeValue(C19)&amp;"."&amp;mergeValue(D19)</f>
        <v>4.2.1.1.1</v>
      </c>
      <c r="G19" s="818" t="s">
        <v>497</v>
      </c>
      <c r="H19" s="1112" t="str">
        <f>IF(Территории!R17="","","" &amp; Территории!R17 &amp; "")</f>
        <v>Большедворское (41603412)</v>
      </c>
      <c r="I19" s="1108" t="s">
        <v>589</v>
      </c>
      <c r="J19" s="615"/>
      <c r="K19" s="1013"/>
      <c r="L19" s="1013"/>
      <c r="M19" s="1013"/>
      <c r="N19" s="1013"/>
      <c r="O19" s="1013"/>
      <c r="P19" s="1013"/>
      <c r="Q19" s="1013"/>
      <c r="R19" s="1013"/>
      <c r="S19" s="1013"/>
      <c r="T19" s="1013"/>
    </row>
    <row r="20" spans="1:20" s="1007" customFormat="1" ht="45">
      <c r="A20" s="1218">
        <v>3</v>
      </c>
      <c r="B20" s="1013"/>
      <c r="C20" s="1013"/>
      <c r="D20" s="1013"/>
      <c r="F20" s="1029" t="str">
        <f>"2." &amp;mergeValue(A20)</f>
        <v>2.3</v>
      </c>
      <c r="G20" s="815" t="s">
        <v>493</v>
      </c>
      <c r="H20" s="1112" t="str">
        <f>IF('Перечень тарифов'!R27="","наименование отсутствует","" &amp; 'Перечень тарифов'!R27 &amp; "")</f>
        <v>наименование отсутствует</v>
      </c>
      <c r="I20" s="816" t="s">
        <v>588</v>
      </c>
      <c r="J20" s="615"/>
      <c r="K20" s="1013"/>
      <c r="L20" s="1013"/>
      <c r="M20" s="1013"/>
      <c r="N20" s="1013"/>
      <c r="O20" s="1013"/>
      <c r="P20" s="1013"/>
      <c r="Q20" s="1013"/>
      <c r="R20" s="1013"/>
      <c r="S20" s="1013"/>
      <c r="T20" s="1013"/>
    </row>
    <row r="21" spans="1:20" s="1007" customFormat="1" ht="22.5">
      <c r="A21" s="1218"/>
      <c r="B21" s="1013"/>
      <c r="C21" s="1013"/>
      <c r="D21" s="1013"/>
      <c r="F21" s="1029" t="str">
        <f>"3." &amp;mergeValue(A21)</f>
        <v>3.3</v>
      </c>
      <c r="G21" s="815" t="s">
        <v>494</v>
      </c>
      <c r="H21"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586</v>
      </c>
      <c r="J21" s="615"/>
      <c r="K21" s="1013"/>
      <c r="L21" s="1013"/>
      <c r="M21" s="1013"/>
      <c r="N21" s="1013"/>
      <c r="O21" s="1013"/>
      <c r="P21" s="1013"/>
      <c r="Q21" s="1013"/>
      <c r="R21" s="1013"/>
      <c r="S21" s="1013"/>
      <c r="T21" s="1013"/>
    </row>
    <row r="22" spans="1:20" s="1007" customFormat="1" ht="22.5">
      <c r="A22" s="1218"/>
      <c r="B22" s="1013"/>
      <c r="C22" s="1013"/>
      <c r="D22" s="1013"/>
      <c r="F22" s="1029" t="str">
        <f>"4."&amp;mergeValue(A22)</f>
        <v>4.3</v>
      </c>
      <c r="G22" s="815" t="s">
        <v>495</v>
      </c>
      <c r="H22" s="1119" t="s">
        <v>457</v>
      </c>
      <c r="I22" s="816"/>
      <c r="J22" s="615"/>
      <c r="K22" s="1013"/>
      <c r="L22" s="1013"/>
      <c r="M22" s="1013"/>
      <c r="N22" s="1013"/>
      <c r="O22" s="1013"/>
      <c r="P22" s="1013"/>
      <c r="Q22" s="1013"/>
      <c r="R22" s="1013"/>
      <c r="S22" s="1013"/>
      <c r="T22" s="1013"/>
    </row>
    <row r="23" spans="1:20" s="1007" customFormat="1" ht="18.75">
      <c r="A23" s="1218"/>
      <c r="B23" s="1218">
        <v>1</v>
      </c>
      <c r="C23" s="1107"/>
      <c r="D23" s="1107"/>
      <c r="F23" s="1029" t="str">
        <f>"4."&amp;mergeValue(A23) &amp;"."&amp;mergeValue(B23)</f>
        <v>4.3.1</v>
      </c>
      <c r="G23" s="830" t="s">
        <v>590</v>
      </c>
      <c r="H23" s="1112" t="str">
        <f>IF(region_name="","",region_name)</f>
        <v>Ленинградская область</v>
      </c>
      <c r="I23" s="816" t="s">
        <v>498</v>
      </c>
      <c r="J23" s="615"/>
      <c r="K23" s="1013"/>
      <c r="L23" s="1013"/>
      <c r="M23" s="1013"/>
      <c r="N23" s="1013"/>
      <c r="O23" s="1013"/>
      <c r="P23" s="1013"/>
      <c r="Q23" s="1013"/>
      <c r="R23" s="1013"/>
      <c r="S23" s="1013"/>
      <c r="T23" s="1013"/>
    </row>
    <row r="24" spans="1:20" s="1007" customFormat="1" ht="22.5">
      <c r="A24" s="1218"/>
      <c r="B24" s="1218"/>
      <c r="C24" s="1218">
        <v>1</v>
      </c>
      <c r="D24" s="1107"/>
      <c r="F24" s="1029" t="str">
        <f>"4."&amp;mergeValue(A24) &amp;"."&amp;mergeValue(B24)&amp;"."&amp;mergeValue(C24)</f>
        <v>4.3.1.1</v>
      </c>
      <c r="G24" s="817" t="s">
        <v>496</v>
      </c>
      <c r="H24" s="1112" t="str">
        <f>IF(Территории!H19="","","" &amp; Территории!H19 &amp; "")</f>
        <v>Бокситогорский муниципальный район</v>
      </c>
      <c r="I24" s="816" t="s">
        <v>499</v>
      </c>
      <c r="J24" s="615"/>
      <c r="K24" s="1013"/>
      <c r="L24" s="1013"/>
      <c r="M24" s="1013"/>
      <c r="N24" s="1013"/>
      <c r="O24" s="1013"/>
      <c r="P24" s="1013"/>
      <c r="Q24" s="1013"/>
      <c r="R24" s="1013"/>
      <c r="S24" s="1013"/>
      <c r="T24" s="1013"/>
    </row>
    <row r="25" spans="1:20" s="1007" customFormat="1" ht="56.25">
      <c r="A25" s="1218"/>
      <c r="B25" s="1218"/>
      <c r="C25" s="1218"/>
      <c r="D25" s="1107">
        <v>1</v>
      </c>
      <c r="F25" s="1029" t="str">
        <f>"4."&amp;mergeValue(A25) &amp;"."&amp;mergeValue(B25)&amp;"."&amp;mergeValue(C25)&amp;"."&amp;mergeValue(D25)</f>
        <v>4.3.1.1.1</v>
      </c>
      <c r="G25" s="818" t="s">
        <v>497</v>
      </c>
      <c r="H25" s="1112" t="str">
        <f>IF(Территории!R20="","","" &amp; Территории!R20 &amp; "")</f>
        <v>Борское (41603416)</v>
      </c>
      <c r="I25" s="1108" t="s">
        <v>589</v>
      </c>
      <c r="J25" s="615"/>
      <c r="K25" s="1013"/>
      <c r="L25" s="1013"/>
      <c r="M25" s="1013"/>
      <c r="N25" s="1013"/>
      <c r="O25" s="1013"/>
      <c r="P25" s="1013"/>
      <c r="Q25" s="1013"/>
      <c r="R25" s="1013"/>
      <c r="S25" s="1013"/>
      <c r="T25" s="1013"/>
    </row>
    <row r="26" spans="1:20" s="1007" customFormat="1" ht="45">
      <c r="A26" s="1218">
        <v>4</v>
      </c>
      <c r="B26" s="1013"/>
      <c r="C26" s="1013"/>
      <c r="D26" s="1013"/>
      <c r="F26" s="1029" t="str">
        <f>"2." &amp;mergeValue(A26)</f>
        <v>2.4</v>
      </c>
      <c r="G26" s="815" t="s">
        <v>493</v>
      </c>
      <c r="H26" s="1112" t="str">
        <f>IF('Перечень тарифов'!R31="","наименование отсутствует","" &amp; 'Перечень тарифов'!R31 &amp; "")</f>
        <v>наименование отсутствует</v>
      </c>
      <c r="I26" s="816" t="s">
        <v>588</v>
      </c>
      <c r="J26" s="615"/>
      <c r="K26" s="1013"/>
      <c r="L26" s="1013"/>
      <c r="M26" s="1013"/>
      <c r="N26" s="1013"/>
      <c r="O26" s="1013"/>
      <c r="P26" s="1013"/>
      <c r="Q26" s="1013"/>
      <c r="R26" s="1013"/>
      <c r="S26" s="1013"/>
      <c r="T26" s="1013"/>
    </row>
    <row r="27" spans="1:20" s="1007" customFormat="1" ht="22.5">
      <c r="A27" s="1218"/>
      <c r="B27" s="1013"/>
      <c r="C27" s="1013"/>
      <c r="D27" s="1013"/>
      <c r="F27" s="1029" t="str">
        <f>"3." &amp;mergeValue(A27)</f>
        <v>3.4</v>
      </c>
      <c r="G27" s="815" t="s">
        <v>494</v>
      </c>
      <c r="H27"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6" t="s">
        <v>586</v>
      </c>
      <c r="J27" s="615"/>
      <c r="K27" s="1013"/>
      <c r="L27" s="1013"/>
      <c r="M27" s="1013"/>
      <c r="N27" s="1013"/>
      <c r="O27" s="1013"/>
      <c r="P27" s="1013"/>
      <c r="Q27" s="1013"/>
      <c r="R27" s="1013"/>
      <c r="S27" s="1013"/>
      <c r="T27" s="1013"/>
    </row>
    <row r="28" spans="1:20" s="1007" customFormat="1" ht="22.5">
      <c r="A28" s="1218"/>
      <c r="B28" s="1013"/>
      <c r="C28" s="1013"/>
      <c r="D28" s="1013"/>
      <c r="F28" s="1029" t="str">
        <f>"4."&amp;mergeValue(A28)</f>
        <v>4.4</v>
      </c>
      <c r="G28" s="815" t="s">
        <v>495</v>
      </c>
      <c r="H28" s="1119" t="s">
        <v>457</v>
      </c>
      <c r="I28" s="816"/>
      <c r="J28" s="615"/>
      <c r="K28" s="1013"/>
      <c r="L28" s="1013"/>
      <c r="M28" s="1013"/>
      <c r="N28" s="1013"/>
      <c r="O28" s="1013"/>
      <c r="P28" s="1013"/>
      <c r="Q28" s="1013"/>
      <c r="R28" s="1013"/>
      <c r="S28" s="1013"/>
      <c r="T28" s="1013"/>
    </row>
    <row r="29" spans="1:20" s="1007" customFormat="1" ht="18.75">
      <c r="A29" s="1218"/>
      <c r="B29" s="1218">
        <v>1</v>
      </c>
      <c r="C29" s="1107"/>
      <c r="D29" s="1107"/>
      <c r="F29" s="1029" t="str">
        <f>"4."&amp;mergeValue(A29) &amp;"."&amp;mergeValue(B29)</f>
        <v>4.4.1</v>
      </c>
      <c r="G29" s="830" t="s">
        <v>590</v>
      </c>
      <c r="H29" s="1112" t="str">
        <f>IF(region_name="","",region_name)</f>
        <v>Ленинградская область</v>
      </c>
      <c r="I29" s="816" t="s">
        <v>498</v>
      </c>
      <c r="J29" s="615"/>
      <c r="K29" s="1013"/>
      <c r="L29" s="1013"/>
      <c r="M29" s="1013"/>
      <c r="N29" s="1013"/>
      <c r="O29" s="1013"/>
      <c r="P29" s="1013"/>
      <c r="Q29" s="1013"/>
      <c r="R29" s="1013"/>
      <c r="S29" s="1013"/>
      <c r="T29" s="1013"/>
    </row>
    <row r="30" spans="1:20" s="1007" customFormat="1" ht="22.5">
      <c r="A30" s="1218"/>
      <c r="B30" s="1218"/>
      <c r="C30" s="1218">
        <v>1</v>
      </c>
      <c r="D30" s="1107"/>
      <c r="F30" s="1029" t="str">
        <f>"4."&amp;mergeValue(A30) &amp;"."&amp;mergeValue(B30)&amp;"."&amp;mergeValue(C30)</f>
        <v>4.4.1.1</v>
      </c>
      <c r="G30" s="817" t="s">
        <v>496</v>
      </c>
      <c r="H30" s="1112" t="str">
        <f>IF(Территории!H13="","","" &amp; Территории!H13 &amp; "")</f>
        <v>Бокситогорский муниципальный район</v>
      </c>
      <c r="I30" s="816" t="s">
        <v>499</v>
      </c>
      <c r="J30" s="615"/>
      <c r="K30" s="1013"/>
      <c r="L30" s="1013"/>
      <c r="M30" s="1013"/>
      <c r="N30" s="1013"/>
      <c r="O30" s="1013"/>
      <c r="P30" s="1013"/>
      <c r="Q30" s="1013"/>
      <c r="R30" s="1013"/>
      <c r="S30" s="1013"/>
      <c r="T30" s="1013"/>
    </row>
    <row r="31" spans="1:20" s="1007" customFormat="1" ht="56.25">
      <c r="A31" s="1218"/>
      <c r="B31" s="1218"/>
      <c r="C31" s="1218"/>
      <c r="D31" s="1107">
        <v>1</v>
      </c>
      <c r="F31" s="1029" t="str">
        <f>"4."&amp;mergeValue(A31) &amp;"."&amp;mergeValue(B31)&amp;"."&amp;mergeValue(C31)&amp;"."&amp;mergeValue(D31)</f>
        <v>4.4.1.1.1</v>
      </c>
      <c r="G31" s="818" t="s">
        <v>497</v>
      </c>
      <c r="H31" s="1112" t="str">
        <f>IF(Территории!R14="","","" &amp; Территории!R14 &amp; "")</f>
        <v>Бокситогорское (41603101)</v>
      </c>
      <c r="I31" s="1108" t="s">
        <v>589</v>
      </c>
      <c r="J31" s="615"/>
      <c r="K31" s="1013"/>
      <c r="L31" s="1013"/>
      <c r="M31" s="1013"/>
      <c r="N31" s="1013"/>
      <c r="O31" s="1013"/>
      <c r="P31" s="1013"/>
      <c r="Q31" s="1013"/>
      <c r="R31" s="1013"/>
      <c r="S31" s="1013"/>
      <c r="T31" s="1013"/>
    </row>
    <row r="32" spans="1:20" s="772" customFormat="1" ht="3" customHeight="1">
      <c r="A32" s="773"/>
      <c r="B32" s="773"/>
      <c r="C32" s="773"/>
      <c r="D32" s="773"/>
      <c r="F32" s="625"/>
      <c r="G32" s="626"/>
      <c r="H32" s="627"/>
      <c r="I32" s="628"/>
      <c r="J32" s="773"/>
      <c r="K32" s="773"/>
      <c r="L32" s="773"/>
      <c r="M32" s="773"/>
      <c r="N32" s="773"/>
      <c r="O32" s="773"/>
      <c r="P32" s="773"/>
      <c r="Q32" s="773"/>
      <c r="R32" s="773"/>
      <c r="S32" s="773"/>
      <c r="T32" s="773"/>
    </row>
    <row r="33" spans="1:20" s="772" customFormat="1" ht="15" customHeight="1">
      <c r="A33" s="773"/>
      <c r="B33" s="773"/>
      <c r="C33" s="773"/>
      <c r="D33" s="773"/>
      <c r="F33" s="822"/>
      <c r="G33" s="1213" t="s">
        <v>591</v>
      </c>
      <c r="H33" s="1213"/>
      <c r="I33" s="983"/>
      <c r="J33" s="773"/>
      <c r="K33" s="773"/>
      <c r="L33" s="773"/>
      <c r="M33" s="773"/>
      <c r="N33" s="773"/>
      <c r="O33" s="773"/>
      <c r="P33" s="773"/>
      <c r="Q33" s="773"/>
      <c r="R33" s="773"/>
      <c r="S33" s="773"/>
      <c r="T33" s="773"/>
    </row>
  </sheetData>
  <sheetProtection password="FA9C" sheet="1" objects="1" scenarios="1" formatColumns="0" formatRows="0"/>
  <mergeCells count="16">
    <mergeCell ref="I4:I5"/>
    <mergeCell ref="A8:A13"/>
    <mergeCell ref="B11:B13"/>
    <mergeCell ref="C12:C13"/>
    <mergeCell ref="A14:A19"/>
    <mergeCell ref="B17:B19"/>
    <mergeCell ref="C18:C19"/>
    <mergeCell ref="A26:A31"/>
    <mergeCell ref="B29:B31"/>
    <mergeCell ref="C30:C31"/>
    <mergeCell ref="G33:H33"/>
    <mergeCell ref="F2:H2"/>
    <mergeCell ref="F4:H4"/>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AQ85"/>
  <sheetViews>
    <sheetView showGridLines="0" topLeftCell="I4" zoomScale="80" zoomScaleNormal="80" workbookViewId="0">
      <selection activeCell="L5" sqref="L5:T5"/>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57" customWidth="1"/>
    <col min="23" max="24" width="23.7109375" style="1057" hidden="1" customWidth="1"/>
    <col min="25" max="25" width="11.7109375" style="1057" customWidth="1"/>
    <col min="26" max="26" width="3.7109375" style="1057" customWidth="1"/>
    <col min="27" max="27" width="11.7109375" style="1057" customWidth="1"/>
    <col min="28" max="28" width="8.5703125" style="1057" hidden="1" customWidth="1"/>
    <col min="29" max="29" width="4.7109375" style="990" customWidth="1"/>
    <col min="30" max="30" width="115.7109375" style="990" customWidth="1"/>
    <col min="31" max="32" width="10.5703125" style="1008"/>
    <col min="33" max="33" width="11.140625" style="1008" customWidth="1"/>
    <col min="34" max="41" width="10.5703125" style="1008"/>
    <col min="42" max="263" width="10.5703125" style="990"/>
    <col min="264" max="271" width="0" style="990" hidden="1" customWidth="1"/>
    <col min="272" max="272" width="3.7109375" style="990" customWidth="1"/>
    <col min="273" max="273" width="3.85546875" style="990" customWidth="1"/>
    <col min="274" max="274" width="3.7109375" style="990" customWidth="1"/>
    <col min="275" max="275" width="12.7109375" style="990" customWidth="1"/>
    <col min="276" max="276" width="52.7109375" style="990" customWidth="1"/>
    <col min="277" max="280" width="0" style="990" hidden="1" customWidth="1"/>
    <col min="281" max="281" width="12.28515625" style="990" customWidth="1"/>
    <col min="282" max="282" width="6.42578125" style="990" customWidth="1"/>
    <col min="283" max="283" width="12.28515625" style="990" customWidth="1"/>
    <col min="284" max="284" width="0" style="990" hidden="1" customWidth="1"/>
    <col min="285" max="285" width="3.7109375" style="990" customWidth="1"/>
    <col min="286" max="286" width="11.140625" style="990" bestFit="1" customWidth="1"/>
    <col min="287" max="288" width="10.5703125" style="990"/>
    <col min="289" max="289" width="11.140625" style="990" customWidth="1"/>
    <col min="290" max="519" width="10.5703125" style="990"/>
    <col min="520" max="527" width="0" style="990" hidden="1" customWidth="1"/>
    <col min="528" max="528" width="3.7109375" style="990" customWidth="1"/>
    <col min="529" max="529" width="3.85546875" style="990" customWidth="1"/>
    <col min="530" max="530" width="3.7109375" style="990" customWidth="1"/>
    <col min="531" max="531" width="12.7109375" style="990" customWidth="1"/>
    <col min="532" max="532" width="52.7109375" style="990" customWidth="1"/>
    <col min="533" max="536" width="0" style="990" hidden="1" customWidth="1"/>
    <col min="537" max="537" width="12.28515625" style="990" customWidth="1"/>
    <col min="538" max="538" width="6.42578125" style="990" customWidth="1"/>
    <col min="539" max="539" width="12.28515625" style="990" customWidth="1"/>
    <col min="540" max="540" width="0" style="990" hidden="1" customWidth="1"/>
    <col min="541" max="541" width="3.7109375" style="990" customWidth="1"/>
    <col min="542" max="542" width="11.140625" style="990" bestFit="1" customWidth="1"/>
    <col min="543" max="544" width="10.5703125" style="990"/>
    <col min="545" max="545" width="11.140625" style="990" customWidth="1"/>
    <col min="546" max="775" width="10.5703125" style="990"/>
    <col min="776" max="783" width="0" style="990" hidden="1" customWidth="1"/>
    <col min="784" max="784" width="3.7109375" style="990" customWidth="1"/>
    <col min="785" max="785" width="3.85546875" style="990" customWidth="1"/>
    <col min="786" max="786" width="3.7109375" style="990" customWidth="1"/>
    <col min="787" max="787" width="12.7109375" style="990" customWidth="1"/>
    <col min="788" max="788" width="52.7109375" style="990" customWidth="1"/>
    <col min="789" max="792" width="0" style="990" hidden="1" customWidth="1"/>
    <col min="793" max="793" width="12.28515625" style="990" customWidth="1"/>
    <col min="794" max="794" width="6.42578125" style="990" customWidth="1"/>
    <col min="795" max="795" width="12.28515625" style="990" customWidth="1"/>
    <col min="796" max="796" width="0" style="990" hidden="1" customWidth="1"/>
    <col min="797" max="797" width="3.7109375" style="990" customWidth="1"/>
    <col min="798" max="798" width="11.140625" style="990" bestFit="1" customWidth="1"/>
    <col min="799" max="800" width="10.5703125" style="990"/>
    <col min="801" max="801" width="11.140625" style="990" customWidth="1"/>
    <col min="802" max="1031" width="10.5703125" style="990"/>
    <col min="1032" max="1039" width="0" style="990" hidden="1" customWidth="1"/>
    <col min="1040" max="1040" width="3.7109375" style="990" customWidth="1"/>
    <col min="1041" max="1041" width="3.85546875" style="990" customWidth="1"/>
    <col min="1042" max="1042" width="3.7109375" style="990" customWidth="1"/>
    <col min="1043" max="1043" width="12.7109375" style="990" customWidth="1"/>
    <col min="1044" max="1044" width="52.7109375" style="990" customWidth="1"/>
    <col min="1045" max="1048" width="0" style="990" hidden="1" customWidth="1"/>
    <col min="1049" max="1049" width="12.28515625" style="990" customWidth="1"/>
    <col min="1050" max="1050" width="6.42578125" style="990" customWidth="1"/>
    <col min="1051" max="1051" width="12.28515625" style="990" customWidth="1"/>
    <col min="1052" max="1052" width="0" style="990" hidden="1" customWidth="1"/>
    <col min="1053" max="1053" width="3.7109375" style="990" customWidth="1"/>
    <col min="1054" max="1054" width="11.140625" style="990" bestFit="1" customWidth="1"/>
    <col min="1055" max="1056" width="10.5703125" style="990"/>
    <col min="1057" max="1057" width="11.140625" style="990" customWidth="1"/>
    <col min="1058" max="1287" width="10.5703125" style="990"/>
    <col min="1288" max="1295" width="0" style="990" hidden="1" customWidth="1"/>
    <col min="1296" max="1296" width="3.7109375" style="990" customWidth="1"/>
    <col min="1297" max="1297" width="3.85546875" style="990" customWidth="1"/>
    <col min="1298" max="1298" width="3.7109375" style="990" customWidth="1"/>
    <col min="1299" max="1299" width="12.7109375" style="990" customWidth="1"/>
    <col min="1300" max="1300" width="52.7109375" style="990" customWidth="1"/>
    <col min="1301" max="1304" width="0" style="990" hidden="1" customWidth="1"/>
    <col min="1305" max="1305" width="12.28515625" style="990" customWidth="1"/>
    <col min="1306" max="1306" width="6.42578125" style="990" customWidth="1"/>
    <col min="1307" max="1307" width="12.28515625" style="990" customWidth="1"/>
    <col min="1308" max="1308" width="0" style="990" hidden="1" customWidth="1"/>
    <col min="1309" max="1309" width="3.7109375" style="990" customWidth="1"/>
    <col min="1310" max="1310" width="11.140625" style="990" bestFit="1" customWidth="1"/>
    <col min="1311" max="1312" width="10.5703125" style="990"/>
    <col min="1313" max="1313" width="11.140625" style="990" customWidth="1"/>
    <col min="1314" max="1543" width="10.5703125" style="990"/>
    <col min="1544" max="1551" width="0" style="990" hidden="1" customWidth="1"/>
    <col min="1552" max="1552" width="3.7109375" style="990" customWidth="1"/>
    <col min="1553" max="1553" width="3.85546875" style="990" customWidth="1"/>
    <col min="1554" max="1554" width="3.7109375" style="990" customWidth="1"/>
    <col min="1555" max="1555" width="12.7109375" style="990" customWidth="1"/>
    <col min="1556" max="1556" width="52.7109375" style="990" customWidth="1"/>
    <col min="1557" max="1560" width="0" style="990" hidden="1" customWidth="1"/>
    <col min="1561" max="1561" width="12.28515625" style="990" customWidth="1"/>
    <col min="1562" max="1562" width="6.42578125" style="990" customWidth="1"/>
    <col min="1563" max="1563" width="12.28515625" style="990" customWidth="1"/>
    <col min="1564" max="1564" width="0" style="990" hidden="1" customWidth="1"/>
    <col min="1565" max="1565" width="3.7109375" style="990" customWidth="1"/>
    <col min="1566" max="1566" width="11.140625" style="990" bestFit="1" customWidth="1"/>
    <col min="1567" max="1568" width="10.5703125" style="990"/>
    <col min="1569" max="1569" width="11.140625" style="990" customWidth="1"/>
    <col min="1570" max="1799" width="10.5703125" style="990"/>
    <col min="1800" max="1807" width="0" style="990" hidden="1" customWidth="1"/>
    <col min="1808" max="1808" width="3.7109375" style="990" customWidth="1"/>
    <col min="1809" max="1809" width="3.85546875" style="990" customWidth="1"/>
    <col min="1810" max="1810" width="3.7109375" style="990" customWidth="1"/>
    <col min="1811" max="1811" width="12.7109375" style="990" customWidth="1"/>
    <col min="1812" max="1812" width="52.7109375" style="990" customWidth="1"/>
    <col min="1813" max="1816" width="0" style="990" hidden="1" customWidth="1"/>
    <col min="1817" max="1817" width="12.28515625" style="990" customWidth="1"/>
    <col min="1818" max="1818" width="6.42578125" style="990" customWidth="1"/>
    <col min="1819" max="1819" width="12.28515625" style="990" customWidth="1"/>
    <col min="1820" max="1820" width="0" style="990" hidden="1" customWidth="1"/>
    <col min="1821" max="1821" width="3.7109375" style="990" customWidth="1"/>
    <col min="1822" max="1822" width="11.140625" style="990" bestFit="1" customWidth="1"/>
    <col min="1823" max="1824" width="10.5703125" style="990"/>
    <col min="1825" max="1825" width="11.140625" style="990" customWidth="1"/>
    <col min="1826" max="2055" width="10.5703125" style="990"/>
    <col min="2056" max="2063" width="0" style="990" hidden="1" customWidth="1"/>
    <col min="2064" max="2064" width="3.7109375" style="990" customWidth="1"/>
    <col min="2065" max="2065" width="3.85546875" style="990" customWidth="1"/>
    <col min="2066" max="2066" width="3.7109375" style="990" customWidth="1"/>
    <col min="2067" max="2067" width="12.7109375" style="990" customWidth="1"/>
    <col min="2068" max="2068" width="52.7109375" style="990" customWidth="1"/>
    <col min="2069" max="2072" width="0" style="990" hidden="1" customWidth="1"/>
    <col min="2073" max="2073" width="12.28515625" style="990" customWidth="1"/>
    <col min="2074" max="2074" width="6.42578125" style="990" customWidth="1"/>
    <col min="2075" max="2075" width="12.28515625" style="990" customWidth="1"/>
    <col min="2076" max="2076" width="0" style="990" hidden="1" customWidth="1"/>
    <col min="2077" max="2077" width="3.7109375" style="990" customWidth="1"/>
    <col min="2078" max="2078" width="11.140625" style="990" bestFit="1" customWidth="1"/>
    <col min="2079" max="2080" width="10.5703125" style="990"/>
    <col min="2081" max="2081" width="11.140625" style="990" customWidth="1"/>
    <col min="2082" max="2311" width="10.5703125" style="990"/>
    <col min="2312" max="2319" width="0" style="990" hidden="1" customWidth="1"/>
    <col min="2320" max="2320" width="3.7109375" style="990" customWidth="1"/>
    <col min="2321" max="2321" width="3.85546875" style="990" customWidth="1"/>
    <col min="2322" max="2322" width="3.7109375" style="990" customWidth="1"/>
    <col min="2323" max="2323" width="12.7109375" style="990" customWidth="1"/>
    <col min="2324" max="2324" width="52.7109375" style="990" customWidth="1"/>
    <col min="2325" max="2328" width="0" style="990" hidden="1" customWidth="1"/>
    <col min="2329" max="2329" width="12.28515625" style="990" customWidth="1"/>
    <col min="2330" max="2330" width="6.42578125" style="990" customWidth="1"/>
    <col min="2331" max="2331" width="12.28515625" style="990" customWidth="1"/>
    <col min="2332" max="2332" width="0" style="990" hidden="1" customWidth="1"/>
    <col min="2333" max="2333" width="3.7109375" style="990" customWidth="1"/>
    <col min="2334" max="2334" width="11.140625" style="990" bestFit="1" customWidth="1"/>
    <col min="2335" max="2336" width="10.5703125" style="990"/>
    <col min="2337" max="2337" width="11.140625" style="990" customWidth="1"/>
    <col min="2338" max="2567" width="10.5703125" style="990"/>
    <col min="2568" max="2575" width="0" style="990" hidden="1" customWidth="1"/>
    <col min="2576" max="2576" width="3.7109375" style="990" customWidth="1"/>
    <col min="2577" max="2577" width="3.85546875" style="990" customWidth="1"/>
    <col min="2578" max="2578" width="3.7109375" style="990" customWidth="1"/>
    <col min="2579" max="2579" width="12.7109375" style="990" customWidth="1"/>
    <col min="2580" max="2580" width="52.7109375" style="990" customWidth="1"/>
    <col min="2581" max="2584" width="0" style="990" hidden="1" customWidth="1"/>
    <col min="2585" max="2585" width="12.28515625" style="990" customWidth="1"/>
    <col min="2586" max="2586" width="6.42578125" style="990" customWidth="1"/>
    <col min="2587" max="2587" width="12.28515625" style="990" customWidth="1"/>
    <col min="2588" max="2588" width="0" style="990" hidden="1" customWidth="1"/>
    <col min="2589" max="2589" width="3.7109375" style="990" customWidth="1"/>
    <col min="2590" max="2590" width="11.140625" style="990" bestFit="1" customWidth="1"/>
    <col min="2591" max="2592" width="10.5703125" style="990"/>
    <col min="2593" max="2593" width="11.140625" style="990" customWidth="1"/>
    <col min="2594" max="2823" width="10.5703125" style="990"/>
    <col min="2824" max="2831" width="0" style="990" hidden="1" customWidth="1"/>
    <col min="2832" max="2832" width="3.7109375" style="990" customWidth="1"/>
    <col min="2833" max="2833" width="3.85546875" style="990" customWidth="1"/>
    <col min="2834" max="2834" width="3.7109375" style="990" customWidth="1"/>
    <col min="2835" max="2835" width="12.7109375" style="990" customWidth="1"/>
    <col min="2836" max="2836" width="52.7109375" style="990" customWidth="1"/>
    <col min="2837" max="2840" width="0" style="990" hidden="1" customWidth="1"/>
    <col min="2841" max="2841" width="12.28515625" style="990" customWidth="1"/>
    <col min="2842" max="2842" width="6.42578125" style="990" customWidth="1"/>
    <col min="2843" max="2843" width="12.28515625" style="990" customWidth="1"/>
    <col min="2844" max="2844" width="0" style="990" hidden="1" customWidth="1"/>
    <col min="2845" max="2845" width="3.7109375" style="990" customWidth="1"/>
    <col min="2846" max="2846" width="11.140625" style="990" bestFit="1" customWidth="1"/>
    <col min="2847" max="2848" width="10.5703125" style="990"/>
    <col min="2849" max="2849" width="11.140625" style="990" customWidth="1"/>
    <col min="2850" max="3079" width="10.5703125" style="990"/>
    <col min="3080" max="3087" width="0" style="990" hidden="1" customWidth="1"/>
    <col min="3088" max="3088" width="3.7109375" style="990" customWidth="1"/>
    <col min="3089" max="3089" width="3.85546875" style="990" customWidth="1"/>
    <col min="3090" max="3090" width="3.7109375" style="990" customWidth="1"/>
    <col min="3091" max="3091" width="12.7109375" style="990" customWidth="1"/>
    <col min="3092" max="3092" width="52.7109375" style="990" customWidth="1"/>
    <col min="3093" max="3096" width="0" style="990" hidden="1" customWidth="1"/>
    <col min="3097" max="3097" width="12.28515625" style="990" customWidth="1"/>
    <col min="3098" max="3098" width="6.42578125" style="990" customWidth="1"/>
    <col min="3099" max="3099" width="12.28515625" style="990" customWidth="1"/>
    <col min="3100" max="3100" width="0" style="990" hidden="1" customWidth="1"/>
    <col min="3101" max="3101" width="3.7109375" style="990" customWidth="1"/>
    <col min="3102" max="3102" width="11.140625" style="990" bestFit="1" customWidth="1"/>
    <col min="3103" max="3104" width="10.5703125" style="990"/>
    <col min="3105" max="3105" width="11.140625" style="990" customWidth="1"/>
    <col min="3106" max="3335" width="10.5703125" style="990"/>
    <col min="3336" max="3343" width="0" style="990" hidden="1" customWidth="1"/>
    <col min="3344" max="3344" width="3.7109375" style="990" customWidth="1"/>
    <col min="3345" max="3345" width="3.85546875" style="990" customWidth="1"/>
    <col min="3346" max="3346" width="3.7109375" style="990" customWidth="1"/>
    <col min="3347" max="3347" width="12.7109375" style="990" customWidth="1"/>
    <col min="3348" max="3348" width="52.7109375" style="990" customWidth="1"/>
    <col min="3349" max="3352" width="0" style="990" hidden="1" customWidth="1"/>
    <col min="3353" max="3353" width="12.28515625" style="990" customWidth="1"/>
    <col min="3354" max="3354" width="6.42578125" style="990" customWidth="1"/>
    <col min="3355" max="3355" width="12.28515625" style="990" customWidth="1"/>
    <col min="3356" max="3356" width="0" style="990" hidden="1" customWidth="1"/>
    <col min="3357" max="3357" width="3.7109375" style="990" customWidth="1"/>
    <col min="3358" max="3358" width="11.140625" style="990" bestFit="1" customWidth="1"/>
    <col min="3359" max="3360" width="10.5703125" style="990"/>
    <col min="3361" max="3361" width="11.140625" style="990" customWidth="1"/>
    <col min="3362" max="3591" width="10.5703125" style="990"/>
    <col min="3592" max="3599" width="0" style="990" hidden="1" customWidth="1"/>
    <col min="3600" max="3600" width="3.7109375" style="990" customWidth="1"/>
    <col min="3601" max="3601" width="3.85546875" style="990" customWidth="1"/>
    <col min="3602" max="3602" width="3.7109375" style="990" customWidth="1"/>
    <col min="3603" max="3603" width="12.7109375" style="990" customWidth="1"/>
    <col min="3604" max="3604" width="52.7109375" style="990" customWidth="1"/>
    <col min="3605" max="3608" width="0" style="990" hidden="1" customWidth="1"/>
    <col min="3609" max="3609" width="12.28515625" style="990" customWidth="1"/>
    <col min="3610" max="3610" width="6.42578125" style="990" customWidth="1"/>
    <col min="3611" max="3611" width="12.28515625" style="990" customWidth="1"/>
    <col min="3612" max="3612" width="0" style="990" hidden="1" customWidth="1"/>
    <col min="3613" max="3613" width="3.7109375" style="990" customWidth="1"/>
    <col min="3614" max="3614" width="11.140625" style="990" bestFit="1" customWidth="1"/>
    <col min="3615" max="3616" width="10.5703125" style="990"/>
    <col min="3617" max="3617" width="11.140625" style="990" customWidth="1"/>
    <col min="3618" max="3847" width="10.5703125" style="990"/>
    <col min="3848" max="3855" width="0" style="990" hidden="1" customWidth="1"/>
    <col min="3856" max="3856" width="3.7109375" style="990" customWidth="1"/>
    <col min="3857" max="3857" width="3.85546875" style="990" customWidth="1"/>
    <col min="3858" max="3858" width="3.7109375" style="990" customWidth="1"/>
    <col min="3859" max="3859" width="12.7109375" style="990" customWidth="1"/>
    <col min="3860" max="3860" width="52.7109375" style="990" customWidth="1"/>
    <col min="3861" max="3864" width="0" style="990" hidden="1" customWidth="1"/>
    <col min="3865" max="3865" width="12.28515625" style="990" customWidth="1"/>
    <col min="3866" max="3866" width="6.42578125" style="990" customWidth="1"/>
    <col min="3867" max="3867" width="12.28515625" style="990" customWidth="1"/>
    <col min="3868" max="3868" width="0" style="990" hidden="1" customWidth="1"/>
    <col min="3869" max="3869" width="3.7109375" style="990" customWidth="1"/>
    <col min="3870" max="3870" width="11.140625" style="990" bestFit="1" customWidth="1"/>
    <col min="3871" max="3872" width="10.5703125" style="990"/>
    <col min="3873" max="3873" width="11.140625" style="990" customWidth="1"/>
    <col min="3874" max="4103" width="10.5703125" style="990"/>
    <col min="4104" max="4111" width="0" style="990" hidden="1" customWidth="1"/>
    <col min="4112" max="4112" width="3.7109375" style="990" customWidth="1"/>
    <col min="4113" max="4113" width="3.85546875" style="990" customWidth="1"/>
    <col min="4114" max="4114" width="3.7109375" style="990" customWidth="1"/>
    <col min="4115" max="4115" width="12.7109375" style="990" customWidth="1"/>
    <col min="4116" max="4116" width="52.7109375" style="990" customWidth="1"/>
    <col min="4117" max="4120" width="0" style="990" hidden="1" customWidth="1"/>
    <col min="4121" max="4121" width="12.28515625" style="990" customWidth="1"/>
    <col min="4122" max="4122" width="6.42578125" style="990" customWidth="1"/>
    <col min="4123" max="4123" width="12.28515625" style="990" customWidth="1"/>
    <col min="4124" max="4124" width="0" style="990" hidden="1" customWidth="1"/>
    <col min="4125" max="4125" width="3.7109375" style="990" customWidth="1"/>
    <col min="4126" max="4126" width="11.140625" style="990" bestFit="1" customWidth="1"/>
    <col min="4127" max="4128" width="10.5703125" style="990"/>
    <col min="4129" max="4129" width="11.140625" style="990" customWidth="1"/>
    <col min="4130" max="4359" width="10.5703125" style="990"/>
    <col min="4360" max="4367" width="0" style="990" hidden="1" customWidth="1"/>
    <col min="4368" max="4368" width="3.7109375" style="990" customWidth="1"/>
    <col min="4369" max="4369" width="3.85546875" style="990" customWidth="1"/>
    <col min="4370" max="4370" width="3.7109375" style="990" customWidth="1"/>
    <col min="4371" max="4371" width="12.7109375" style="990" customWidth="1"/>
    <col min="4372" max="4372" width="52.7109375" style="990" customWidth="1"/>
    <col min="4373" max="4376" width="0" style="990" hidden="1" customWidth="1"/>
    <col min="4377" max="4377" width="12.28515625" style="990" customWidth="1"/>
    <col min="4378" max="4378" width="6.42578125" style="990" customWidth="1"/>
    <col min="4379" max="4379" width="12.28515625" style="990" customWidth="1"/>
    <col min="4380" max="4380" width="0" style="990" hidden="1" customWidth="1"/>
    <col min="4381" max="4381" width="3.7109375" style="990" customWidth="1"/>
    <col min="4382" max="4382" width="11.140625" style="990" bestFit="1" customWidth="1"/>
    <col min="4383" max="4384" width="10.5703125" style="990"/>
    <col min="4385" max="4385" width="11.140625" style="990" customWidth="1"/>
    <col min="4386" max="4615" width="10.5703125" style="990"/>
    <col min="4616" max="4623" width="0" style="990" hidden="1" customWidth="1"/>
    <col min="4624" max="4624" width="3.7109375" style="990" customWidth="1"/>
    <col min="4625" max="4625" width="3.85546875" style="990" customWidth="1"/>
    <col min="4626" max="4626" width="3.7109375" style="990" customWidth="1"/>
    <col min="4627" max="4627" width="12.7109375" style="990" customWidth="1"/>
    <col min="4628" max="4628" width="52.7109375" style="990" customWidth="1"/>
    <col min="4629" max="4632" width="0" style="990" hidden="1" customWidth="1"/>
    <col min="4633" max="4633" width="12.28515625" style="990" customWidth="1"/>
    <col min="4634" max="4634" width="6.42578125" style="990" customWidth="1"/>
    <col min="4635" max="4635" width="12.28515625" style="990" customWidth="1"/>
    <col min="4636" max="4636" width="0" style="990" hidden="1" customWidth="1"/>
    <col min="4637" max="4637" width="3.7109375" style="990" customWidth="1"/>
    <col min="4638" max="4638" width="11.140625" style="990" bestFit="1" customWidth="1"/>
    <col min="4639" max="4640" width="10.5703125" style="990"/>
    <col min="4641" max="4641" width="11.140625" style="990" customWidth="1"/>
    <col min="4642" max="4871" width="10.5703125" style="990"/>
    <col min="4872" max="4879" width="0" style="990" hidden="1" customWidth="1"/>
    <col min="4880" max="4880" width="3.7109375" style="990" customWidth="1"/>
    <col min="4881" max="4881" width="3.85546875" style="990" customWidth="1"/>
    <col min="4882" max="4882" width="3.7109375" style="990" customWidth="1"/>
    <col min="4883" max="4883" width="12.7109375" style="990" customWidth="1"/>
    <col min="4884" max="4884" width="52.7109375" style="990" customWidth="1"/>
    <col min="4885" max="4888" width="0" style="990" hidden="1" customWidth="1"/>
    <col min="4889" max="4889" width="12.28515625" style="990" customWidth="1"/>
    <col min="4890" max="4890" width="6.42578125" style="990" customWidth="1"/>
    <col min="4891" max="4891" width="12.28515625" style="990" customWidth="1"/>
    <col min="4892" max="4892" width="0" style="990" hidden="1" customWidth="1"/>
    <col min="4893" max="4893" width="3.7109375" style="990" customWidth="1"/>
    <col min="4894" max="4894" width="11.140625" style="990" bestFit="1" customWidth="1"/>
    <col min="4895" max="4896" width="10.5703125" style="990"/>
    <col min="4897" max="4897" width="11.140625" style="990" customWidth="1"/>
    <col min="4898" max="5127" width="10.5703125" style="990"/>
    <col min="5128" max="5135" width="0" style="990" hidden="1" customWidth="1"/>
    <col min="5136" max="5136" width="3.7109375" style="990" customWidth="1"/>
    <col min="5137" max="5137" width="3.85546875" style="990" customWidth="1"/>
    <col min="5138" max="5138" width="3.7109375" style="990" customWidth="1"/>
    <col min="5139" max="5139" width="12.7109375" style="990" customWidth="1"/>
    <col min="5140" max="5140" width="52.7109375" style="990" customWidth="1"/>
    <col min="5141" max="5144" width="0" style="990" hidden="1" customWidth="1"/>
    <col min="5145" max="5145" width="12.28515625" style="990" customWidth="1"/>
    <col min="5146" max="5146" width="6.42578125" style="990" customWidth="1"/>
    <col min="5147" max="5147" width="12.28515625" style="990" customWidth="1"/>
    <col min="5148" max="5148" width="0" style="990" hidden="1" customWidth="1"/>
    <col min="5149" max="5149" width="3.7109375" style="990" customWidth="1"/>
    <col min="5150" max="5150" width="11.140625" style="990" bestFit="1" customWidth="1"/>
    <col min="5151" max="5152" width="10.5703125" style="990"/>
    <col min="5153" max="5153" width="11.140625" style="990" customWidth="1"/>
    <col min="5154" max="5383" width="10.5703125" style="990"/>
    <col min="5384" max="5391" width="0" style="990" hidden="1" customWidth="1"/>
    <col min="5392" max="5392" width="3.7109375" style="990" customWidth="1"/>
    <col min="5393" max="5393" width="3.85546875" style="990" customWidth="1"/>
    <col min="5394" max="5394" width="3.7109375" style="990" customWidth="1"/>
    <col min="5395" max="5395" width="12.7109375" style="990" customWidth="1"/>
    <col min="5396" max="5396" width="52.7109375" style="990" customWidth="1"/>
    <col min="5397" max="5400" width="0" style="990" hidden="1" customWidth="1"/>
    <col min="5401" max="5401" width="12.28515625" style="990" customWidth="1"/>
    <col min="5402" max="5402" width="6.42578125" style="990" customWidth="1"/>
    <col min="5403" max="5403" width="12.28515625" style="990" customWidth="1"/>
    <col min="5404" max="5404" width="0" style="990" hidden="1" customWidth="1"/>
    <col min="5405" max="5405" width="3.7109375" style="990" customWidth="1"/>
    <col min="5406" max="5406" width="11.140625" style="990" bestFit="1" customWidth="1"/>
    <col min="5407" max="5408" width="10.5703125" style="990"/>
    <col min="5409" max="5409" width="11.140625" style="990" customWidth="1"/>
    <col min="5410" max="5639" width="10.5703125" style="990"/>
    <col min="5640" max="5647" width="0" style="990" hidden="1" customWidth="1"/>
    <col min="5648" max="5648" width="3.7109375" style="990" customWidth="1"/>
    <col min="5649" max="5649" width="3.85546875" style="990" customWidth="1"/>
    <col min="5650" max="5650" width="3.7109375" style="990" customWidth="1"/>
    <col min="5651" max="5651" width="12.7109375" style="990" customWidth="1"/>
    <col min="5652" max="5652" width="52.7109375" style="990" customWidth="1"/>
    <col min="5653" max="5656" width="0" style="990" hidden="1" customWidth="1"/>
    <col min="5657" max="5657" width="12.28515625" style="990" customWidth="1"/>
    <col min="5658" max="5658" width="6.42578125" style="990" customWidth="1"/>
    <col min="5659" max="5659" width="12.28515625" style="990" customWidth="1"/>
    <col min="5660" max="5660" width="0" style="990" hidden="1" customWidth="1"/>
    <col min="5661" max="5661" width="3.7109375" style="990" customWidth="1"/>
    <col min="5662" max="5662" width="11.140625" style="990" bestFit="1" customWidth="1"/>
    <col min="5663" max="5664" width="10.5703125" style="990"/>
    <col min="5665" max="5665" width="11.140625" style="990" customWidth="1"/>
    <col min="5666" max="5895" width="10.5703125" style="990"/>
    <col min="5896" max="5903" width="0" style="990" hidden="1" customWidth="1"/>
    <col min="5904" max="5904" width="3.7109375" style="990" customWidth="1"/>
    <col min="5905" max="5905" width="3.85546875" style="990" customWidth="1"/>
    <col min="5906" max="5906" width="3.7109375" style="990" customWidth="1"/>
    <col min="5907" max="5907" width="12.7109375" style="990" customWidth="1"/>
    <col min="5908" max="5908" width="52.7109375" style="990" customWidth="1"/>
    <col min="5909" max="5912" width="0" style="990" hidden="1" customWidth="1"/>
    <col min="5913" max="5913" width="12.28515625" style="990" customWidth="1"/>
    <col min="5914" max="5914" width="6.42578125" style="990" customWidth="1"/>
    <col min="5915" max="5915" width="12.28515625" style="990" customWidth="1"/>
    <col min="5916" max="5916" width="0" style="990" hidden="1" customWidth="1"/>
    <col min="5917" max="5917" width="3.7109375" style="990" customWidth="1"/>
    <col min="5918" max="5918" width="11.140625" style="990" bestFit="1" customWidth="1"/>
    <col min="5919" max="5920" width="10.5703125" style="990"/>
    <col min="5921" max="5921" width="11.140625" style="990" customWidth="1"/>
    <col min="5922" max="6151" width="10.5703125" style="990"/>
    <col min="6152" max="6159" width="0" style="990" hidden="1" customWidth="1"/>
    <col min="6160" max="6160" width="3.7109375" style="990" customWidth="1"/>
    <col min="6161" max="6161" width="3.85546875" style="990" customWidth="1"/>
    <col min="6162" max="6162" width="3.7109375" style="990" customWidth="1"/>
    <col min="6163" max="6163" width="12.7109375" style="990" customWidth="1"/>
    <col min="6164" max="6164" width="52.7109375" style="990" customWidth="1"/>
    <col min="6165" max="6168" width="0" style="990" hidden="1" customWidth="1"/>
    <col min="6169" max="6169" width="12.28515625" style="990" customWidth="1"/>
    <col min="6170" max="6170" width="6.42578125" style="990" customWidth="1"/>
    <col min="6171" max="6171" width="12.28515625" style="990" customWidth="1"/>
    <col min="6172" max="6172" width="0" style="990" hidden="1" customWidth="1"/>
    <col min="6173" max="6173" width="3.7109375" style="990" customWidth="1"/>
    <col min="6174" max="6174" width="11.140625" style="990" bestFit="1" customWidth="1"/>
    <col min="6175" max="6176" width="10.5703125" style="990"/>
    <col min="6177" max="6177" width="11.140625" style="990" customWidth="1"/>
    <col min="6178" max="6407" width="10.5703125" style="990"/>
    <col min="6408" max="6415" width="0" style="990" hidden="1" customWidth="1"/>
    <col min="6416" max="6416" width="3.7109375" style="990" customWidth="1"/>
    <col min="6417" max="6417" width="3.85546875" style="990" customWidth="1"/>
    <col min="6418" max="6418" width="3.7109375" style="990" customWidth="1"/>
    <col min="6419" max="6419" width="12.7109375" style="990" customWidth="1"/>
    <col min="6420" max="6420" width="52.7109375" style="990" customWidth="1"/>
    <col min="6421" max="6424" width="0" style="990" hidden="1" customWidth="1"/>
    <col min="6425" max="6425" width="12.28515625" style="990" customWidth="1"/>
    <col min="6426" max="6426" width="6.42578125" style="990" customWidth="1"/>
    <col min="6427" max="6427" width="12.28515625" style="990" customWidth="1"/>
    <col min="6428" max="6428" width="0" style="990" hidden="1" customWidth="1"/>
    <col min="6429" max="6429" width="3.7109375" style="990" customWidth="1"/>
    <col min="6430" max="6430" width="11.140625" style="990" bestFit="1" customWidth="1"/>
    <col min="6431" max="6432" width="10.5703125" style="990"/>
    <col min="6433" max="6433" width="11.140625" style="990" customWidth="1"/>
    <col min="6434" max="6663" width="10.5703125" style="990"/>
    <col min="6664" max="6671" width="0" style="990" hidden="1" customWidth="1"/>
    <col min="6672" max="6672" width="3.7109375" style="990" customWidth="1"/>
    <col min="6673" max="6673" width="3.85546875" style="990" customWidth="1"/>
    <col min="6674" max="6674" width="3.7109375" style="990" customWidth="1"/>
    <col min="6675" max="6675" width="12.7109375" style="990" customWidth="1"/>
    <col min="6676" max="6676" width="52.7109375" style="990" customWidth="1"/>
    <col min="6677" max="6680" width="0" style="990" hidden="1" customWidth="1"/>
    <col min="6681" max="6681" width="12.28515625" style="990" customWidth="1"/>
    <col min="6682" max="6682" width="6.42578125" style="990" customWidth="1"/>
    <col min="6683" max="6683" width="12.28515625" style="990" customWidth="1"/>
    <col min="6684" max="6684" width="0" style="990" hidden="1" customWidth="1"/>
    <col min="6685" max="6685" width="3.7109375" style="990" customWidth="1"/>
    <col min="6686" max="6686" width="11.140625" style="990" bestFit="1" customWidth="1"/>
    <col min="6687" max="6688" width="10.5703125" style="990"/>
    <col min="6689" max="6689" width="11.140625" style="990" customWidth="1"/>
    <col min="6690" max="6919" width="10.5703125" style="990"/>
    <col min="6920" max="6927" width="0" style="990" hidden="1" customWidth="1"/>
    <col min="6928" max="6928" width="3.7109375" style="990" customWidth="1"/>
    <col min="6929" max="6929" width="3.85546875" style="990" customWidth="1"/>
    <col min="6930" max="6930" width="3.7109375" style="990" customWidth="1"/>
    <col min="6931" max="6931" width="12.7109375" style="990" customWidth="1"/>
    <col min="6932" max="6932" width="52.7109375" style="990" customWidth="1"/>
    <col min="6933" max="6936" width="0" style="990" hidden="1" customWidth="1"/>
    <col min="6937" max="6937" width="12.28515625" style="990" customWidth="1"/>
    <col min="6938" max="6938" width="6.42578125" style="990" customWidth="1"/>
    <col min="6939" max="6939" width="12.28515625" style="990" customWidth="1"/>
    <col min="6940" max="6940" width="0" style="990" hidden="1" customWidth="1"/>
    <col min="6941" max="6941" width="3.7109375" style="990" customWidth="1"/>
    <col min="6942" max="6942" width="11.140625" style="990" bestFit="1" customWidth="1"/>
    <col min="6943" max="6944" width="10.5703125" style="990"/>
    <col min="6945" max="6945" width="11.140625" style="990" customWidth="1"/>
    <col min="6946" max="7175" width="10.5703125" style="990"/>
    <col min="7176" max="7183" width="0" style="990" hidden="1" customWidth="1"/>
    <col min="7184" max="7184" width="3.7109375" style="990" customWidth="1"/>
    <col min="7185" max="7185" width="3.85546875" style="990" customWidth="1"/>
    <col min="7186" max="7186" width="3.7109375" style="990" customWidth="1"/>
    <col min="7187" max="7187" width="12.7109375" style="990" customWidth="1"/>
    <col min="7188" max="7188" width="52.7109375" style="990" customWidth="1"/>
    <col min="7189" max="7192" width="0" style="990" hidden="1" customWidth="1"/>
    <col min="7193" max="7193" width="12.28515625" style="990" customWidth="1"/>
    <col min="7194" max="7194" width="6.42578125" style="990" customWidth="1"/>
    <col min="7195" max="7195" width="12.28515625" style="990" customWidth="1"/>
    <col min="7196" max="7196" width="0" style="990" hidden="1" customWidth="1"/>
    <col min="7197" max="7197" width="3.7109375" style="990" customWidth="1"/>
    <col min="7198" max="7198" width="11.140625" style="990" bestFit="1" customWidth="1"/>
    <col min="7199" max="7200" width="10.5703125" style="990"/>
    <col min="7201" max="7201" width="11.140625" style="990" customWidth="1"/>
    <col min="7202" max="7431" width="10.5703125" style="990"/>
    <col min="7432" max="7439" width="0" style="990" hidden="1" customWidth="1"/>
    <col min="7440" max="7440" width="3.7109375" style="990" customWidth="1"/>
    <col min="7441" max="7441" width="3.85546875" style="990" customWidth="1"/>
    <col min="7442" max="7442" width="3.7109375" style="990" customWidth="1"/>
    <col min="7443" max="7443" width="12.7109375" style="990" customWidth="1"/>
    <col min="7444" max="7444" width="52.7109375" style="990" customWidth="1"/>
    <col min="7445" max="7448" width="0" style="990" hidden="1" customWidth="1"/>
    <col min="7449" max="7449" width="12.28515625" style="990" customWidth="1"/>
    <col min="7450" max="7450" width="6.42578125" style="990" customWidth="1"/>
    <col min="7451" max="7451" width="12.28515625" style="990" customWidth="1"/>
    <col min="7452" max="7452" width="0" style="990" hidden="1" customWidth="1"/>
    <col min="7453" max="7453" width="3.7109375" style="990" customWidth="1"/>
    <col min="7454" max="7454" width="11.140625" style="990" bestFit="1" customWidth="1"/>
    <col min="7455" max="7456" width="10.5703125" style="990"/>
    <col min="7457" max="7457" width="11.140625" style="990" customWidth="1"/>
    <col min="7458" max="7687" width="10.5703125" style="990"/>
    <col min="7688" max="7695" width="0" style="990" hidden="1" customWidth="1"/>
    <col min="7696" max="7696" width="3.7109375" style="990" customWidth="1"/>
    <col min="7697" max="7697" width="3.85546875" style="990" customWidth="1"/>
    <col min="7698" max="7698" width="3.7109375" style="990" customWidth="1"/>
    <col min="7699" max="7699" width="12.7109375" style="990" customWidth="1"/>
    <col min="7700" max="7700" width="52.7109375" style="990" customWidth="1"/>
    <col min="7701" max="7704" width="0" style="990" hidden="1" customWidth="1"/>
    <col min="7705" max="7705" width="12.28515625" style="990" customWidth="1"/>
    <col min="7706" max="7706" width="6.42578125" style="990" customWidth="1"/>
    <col min="7707" max="7707" width="12.28515625" style="990" customWidth="1"/>
    <col min="7708" max="7708" width="0" style="990" hidden="1" customWidth="1"/>
    <col min="7709" max="7709" width="3.7109375" style="990" customWidth="1"/>
    <col min="7710" max="7710" width="11.140625" style="990" bestFit="1" customWidth="1"/>
    <col min="7711" max="7712" width="10.5703125" style="990"/>
    <col min="7713" max="7713" width="11.140625" style="990" customWidth="1"/>
    <col min="7714" max="7943" width="10.5703125" style="990"/>
    <col min="7944" max="7951" width="0" style="990" hidden="1" customWidth="1"/>
    <col min="7952" max="7952" width="3.7109375" style="990" customWidth="1"/>
    <col min="7953" max="7953" width="3.85546875" style="990" customWidth="1"/>
    <col min="7954" max="7954" width="3.7109375" style="990" customWidth="1"/>
    <col min="7955" max="7955" width="12.7109375" style="990" customWidth="1"/>
    <col min="7956" max="7956" width="52.7109375" style="990" customWidth="1"/>
    <col min="7957" max="7960" width="0" style="990" hidden="1" customWidth="1"/>
    <col min="7961" max="7961" width="12.28515625" style="990" customWidth="1"/>
    <col min="7962" max="7962" width="6.42578125" style="990" customWidth="1"/>
    <col min="7963" max="7963" width="12.28515625" style="990" customWidth="1"/>
    <col min="7964" max="7964" width="0" style="990" hidden="1" customWidth="1"/>
    <col min="7965" max="7965" width="3.7109375" style="990" customWidth="1"/>
    <col min="7966" max="7966" width="11.140625" style="990" bestFit="1" customWidth="1"/>
    <col min="7967" max="7968" width="10.5703125" style="990"/>
    <col min="7969" max="7969" width="11.140625" style="990" customWidth="1"/>
    <col min="7970" max="8199" width="10.5703125" style="990"/>
    <col min="8200" max="8207" width="0" style="990" hidden="1" customWidth="1"/>
    <col min="8208" max="8208" width="3.7109375" style="990" customWidth="1"/>
    <col min="8209" max="8209" width="3.85546875" style="990" customWidth="1"/>
    <col min="8210" max="8210" width="3.7109375" style="990" customWidth="1"/>
    <col min="8211" max="8211" width="12.7109375" style="990" customWidth="1"/>
    <col min="8212" max="8212" width="52.7109375" style="990" customWidth="1"/>
    <col min="8213" max="8216" width="0" style="990" hidden="1" customWidth="1"/>
    <col min="8217" max="8217" width="12.28515625" style="990" customWidth="1"/>
    <col min="8218" max="8218" width="6.42578125" style="990" customWidth="1"/>
    <col min="8219" max="8219" width="12.28515625" style="990" customWidth="1"/>
    <col min="8220" max="8220" width="0" style="990" hidden="1" customWidth="1"/>
    <col min="8221" max="8221" width="3.7109375" style="990" customWidth="1"/>
    <col min="8222" max="8222" width="11.140625" style="990" bestFit="1" customWidth="1"/>
    <col min="8223" max="8224" width="10.5703125" style="990"/>
    <col min="8225" max="8225" width="11.140625" style="990" customWidth="1"/>
    <col min="8226" max="8455" width="10.5703125" style="990"/>
    <col min="8456" max="8463" width="0" style="990" hidden="1" customWidth="1"/>
    <col min="8464" max="8464" width="3.7109375" style="990" customWidth="1"/>
    <col min="8465" max="8465" width="3.85546875" style="990" customWidth="1"/>
    <col min="8466" max="8466" width="3.7109375" style="990" customWidth="1"/>
    <col min="8467" max="8467" width="12.7109375" style="990" customWidth="1"/>
    <col min="8468" max="8468" width="52.7109375" style="990" customWidth="1"/>
    <col min="8469" max="8472" width="0" style="990" hidden="1" customWidth="1"/>
    <col min="8473" max="8473" width="12.28515625" style="990" customWidth="1"/>
    <col min="8474" max="8474" width="6.42578125" style="990" customWidth="1"/>
    <col min="8475" max="8475" width="12.28515625" style="990" customWidth="1"/>
    <col min="8476" max="8476" width="0" style="990" hidden="1" customWidth="1"/>
    <col min="8477" max="8477" width="3.7109375" style="990" customWidth="1"/>
    <col min="8478" max="8478" width="11.140625" style="990" bestFit="1" customWidth="1"/>
    <col min="8479" max="8480" width="10.5703125" style="990"/>
    <col min="8481" max="8481" width="11.140625" style="990" customWidth="1"/>
    <col min="8482" max="8711" width="10.5703125" style="990"/>
    <col min="8712" max="8719" width="0" style="990" hidden="1" customWidth="1"/>
    <col min="8720" max="8720" width="3.7109375" style="990" customWidth="1"/>
    <col min="8721" max="8721" width="3.85546875" style="990" customWidth="1"/>
    <col min="8722" max="8722" width="3.7109375" style="990" customWidth="1"/>
    <col min="8723" max="8723" width="12.7109375" style="990" customWidth="1"/>
    <col min="8724" max="8724" width="52.7109375" style="990" customWidth="1"/>
    <col min="8725" max="8728" width="0" style="990" hidden="1" customWidth="1"/>
    <col min="8729" max="8729" width="12.28515625" style="990" customWidth="1"/>
    <col min="8730" max="8730" width="6.42578125" style="990" customWidth="1"/>
    <col min="8731" max="8731" width="12.28515625" style="990" customWidth="1"/>
    <col min="8732" max="8732" width="0" style="990" hidden="1" customWidth="1"/>
    <col min="8733" max="8733" width="3.7109375" style="990" customWidth="1"/>
    <col min="8734" max="8734" width="11.140625" style="990" bestFit="1" customWidth="1"/>
    <col min="8735" max="8736" width="10.5703125" style="990"/>
    <col min="8737" max="8737" width="11.140625" style="990" customWidth="1"/>
    <col min="8738" max="8967" width="10.5703125" style="990"/>
    <col min="8968" max="8975" width="0" style="990" hidden="1" customWidth="1"/>
    <col min="8976" max="8976" width="3.7109375" style="990" customWidth="1"/>
    <col min="8977" max="8977" width="3.85546875" style="990" customWidth="1"/>
    <col min="8978" max="8978" width="3.7109375" style="990" customWidth="1"/>
    <col min="8979" max="8979" width="12.7109375" style="990" customWidth="1"/>
    <col min="8980" max="8980" width="52.7109375" style="990" customWidth="1"/>
    <col min="8981" max="8984" width="0" style="990" hidden="1" customWidth="1"/>
    <col min="8985" max="8985" width="12.28515625" style="990" customWidth="1"/>
    <col min="8986" max="8986" width="6.42578125" style="990" customWidth="1"/>
    <col min="8987" max="8987" width="12.28515625" style="990" customWidth="1"/>
    <col min="8988" max="8988" width="0" style="990" hidden="1" customWidth="1"/>
    <col min="8989" max="8989" width="3.7109375" style="990" customWidth="1"/>
    <col min="8990" max="8990" width="11.140625" style="990" bestFit="1" customWidth="1"/>
    <col min="8991" max="8992" width="10.5703125" style="990"/>
    <col min="8993" max="8993" width="11.140625" style="990" customWidth="1"/>
    <col min="8994" max="9223" width="10.5703125" style="990"/>
    <col min="9224" max="9231" width="0" style="990" hidden="1" customWidth="1"/>
    <col min="9232" max="9232" width="3.7109375" style="990" customWidth="1"/>
    <col min="9233" max="9233" width="3.85546875" style="990" customWidth="1"/>
    <col min="9234" max="9234" width="3.7109375" style="990" customWidth="1"/>
    <col min="9235" max="9235" width="12.7109375" style="990" customWidth="1"/>
    <col min="9236" max="9236" width="52.7109375" style="990" customWidth="1"/>
    <col min="9237" max="9240" width="0" style="990" hidden="1" customWidth="1"/>
    <col min="9241" max="9241" width="12.28515625" style="990" customWidth="1"/>
    <col min="9242" max="9242" width="6.42578125" style="990" customWidth="1"/>
    <col min="9243" max="9243" width="12.28515625" style="990" customWidth="1"/>
    <col min="9244" max="9244" width="0" style="990" hidden="1" customWidth="1"/>
    <col min="9245" max="9245" width="3.7109375" style="990" customWidth="1"/>
    <col min="9246" max="9246" width="11.140625" style="990" bestFit="1" customWidth="1"/>
    <col min="9247" max="9248" width="10.5703125" style="990"/>
    <col min="9249" max="9249" width="11.140625" style="990" customWidth="1"/>
    <col min="9250" max="9479" width="10.5703125" style="990"/>
    <col min="9480" max="9487" width="0" style="990" hidden="1" customWidth="1"/>
    <col min="9488" max="9488" width="3.7109375" style="990" customWidth="1"/>
    <col min="9489" max="9489" width="3.85546875" style="990" customWidth="1"/>
    <col min="9490" max="9490" width="3.7109375" style="990" customWidth="1"/>
    <col min="9491" max="9491" width="12.7109375" style="990" customWidth="1"/>
    <col min="9492" max="9492" width="52.7109375" style="990" customWidth="1"/>
    <col min="9493" max="9496" width="0" style="990" hidden="1" customWidth="1"/>
    <col min="9497" max="9497" width="12.28515625" style="990" customWidth="1"/>
    <col min="9498" max="9498" width="6.42578125" style="990" customWidth="1"/>
    <col min="9499" max="9499" width="12.28515625" style="990" customWidth="1"/>
    <col min="9500" max="9500" width="0" style="990" hidden="1" customWidth="1"/>
    <col min="9501" max="9501" width="3.7109375" style="990" customWidth="1"/>
    <col min="9502" max="9502" width="11.140625" style="990" bestFit="1" customWidth="1"/>
    <col min="9503" max="9504" width="10.5703125" style="990"/>
    <col min="9505" max="9505" width="11.140625" style="990" customWidth="1"/>
    <col min="9506" max="9735" width="10.5703125" style="990"/>
    <col min="9736" max="9743" width="0" style="990" hidden="1" customWidth="1"/>
    <col min="9744" max="9744" width="3.7109375" style="990" customWidth="1"/>
    <col min="9745" max="9745" width="3.85546875" style="990" customWidth="1"/>
    <col min="9746" max="9746" width="3.7109375" style="990" customWidth="1"/>
    <col min="9747" max="9747" width="12.7109375" style="990" customWidth="1"/>
    <col min="9748" max="9748" width="52.7109375" style="990" customWidth="1"/>
    <col min="9749" max="9752" width="0" style="990" hidden="1" customWidth="1"/>
    <col min="9753" max="9753" width="12.28515625" style="990" customWidth="1"/>
    <col min="9754" max="9754" width="6.42578125" style="990" customWidth="1"/>
    <col min="9755" max="9755" width="12.28515625" style="990" customWidth="1"/>
    <col min="9756" max="9756" width="0" style="990" hidden="1" customWidth="1"/>
    <col min="9757" max="9757" width="3.7109375" style="990" customWidth="1"/>
    <col min="9758" max="9758" width="11.140625" style="990" bestFit="1" customWidth="1"/>
    <col min="9759" max="9760" width="10.5703125" style="990"/>
    <col min="9761" max="9761" width="11.140625" style="990" customWidth="1"/>
    <col min="9762" max="9991" width="10.5703125" style="990"/>
    <col min="9992" max="9999" width="0" style="990" hidden="1" customWidth="1"/>
    <col min="10000" max="10000" width="3.7109375" style="990" customWidth="1"/>
    <col min="10001" max="10001" width="3.85546875" style="990" customWidth="1"/>
    <col min="10002" max="10002" width="3.7109375" style="990" customWidth="1"/>
    <col min="10003" max="10003" width="12.7109375" style="990" customWidth="1"/>
    <col min="10004" max="10004" width="52.7109375" style="990" customWidth="1"/>
    <col min="10005" max="10008" width="0" style="990" hidden="1" customWidth="1"/>
    <col min="10009" max="10009" width="12.28515625" style="990" customWidth="1"/>
    <col min="10010" max="10010" width="6.42578125" style="990" customWidth="1"/>
    <col min="10011" max="10011" width="12.28515625" style="990" customWidth="1"/>
    <col min="10012" max="10012" width="0" style="990" hidden="1" customWidth="1"/>
    <col min="10013" max="10013" width="3.7109375" style="990" customWidth="1"/>
    <col min="10014" max="10014" width="11.140625" style="990" bestFit="1" customWidth="1"/>
    <col min="10015" max="10016" width="10.5703125" style="990"/>
    <col min="10017" max="10017" width="11.140625" style="990" customWidth="1"/>
    <col min="10018" max="10247" width="10.5703125" style="990"/>
    <col min="10248" max="10255" width="0" style="990" hidden="1" customWidth="1"/>
    <col min="10256" max="10256" width="3.7109375" style="990" customWidth="1"/>
    <col min="10257" max="10257" width="3.85546875" style="990" customWidth="1"/>
    <col min="10258" max="10258" width="3.7109375" style="990" customWidth="1"/>
    <col min="10259" max="10259" width="12.7109375" style="990" customWidth="1"/>
    <col min="10260" max="10260" width="52.7109375" style="990" customWidth="1"/>
    <col min="10261" max="10264" width="0" style="990" hidden="1" customWidth="1"/>
    <col min="10265" max="10265" width="12.28515625" style="990" customWidth="1"/>
    <col min="10266" max="10266" width="6.42578125" style="990" customWidth="1"/>
    <col min="10267" max="10267" width="12.28515625" style="990" customWidth="1"/>
    <col min="10268" max="10268" width="0" style="990" hidden="1" customWidth="1"/>
    <col min="10269" max="10269" width="3.7109375" style="990" customWidth="1"/>
    <col min="10270" max="10270" width="11.140625" style="990" bestFit="1" customWidth="1"/>
    <col min="10271" max="10272" width="10.5703125" style="990"/>
    <col min="10273" max="10273" width="11.140625" style="990" customWidth="1"/>
    <col min="10274" max="10503" width="10.5703125" style="990"/>
    <col min="10504" max="10511" width="0" style="990" hidden="1" customWidth="1"/>
    <col min="10512" max="10512" width="3.7109375" style="990" customWidth="1"/>
    <col min="10513" max="10513" width="3.85546875" style="990" customWidth="1"/>
    <col min="10514" max="10514" width="3.7109375" style="990" customWidth="1"/>
    <col min="10515" max="10515" width="12.7109375" style="990" customWidth="1"/>
    <col min="10516" max="10516" width="52.7109375" style="990" customWidth="1"/>
    <col min="10517" max="10520" width="0" style="990" hidden="1" customWidth="1"/>
    <col min="10521" max="10521" width="12.28515625" style="990" customWidth="1"/>
    <col min="10522" max="10522" width="6.42578125" style="990" customWidth="1"/>
    <col min="10523" max="10523" width="12.28515625" style="990" customWidth="1"/>
    <col min="10524" max="10524" width="0" style="990" hidden="1" customWidth="1"/>
    <col min="10525" max="10525" width="3.7109375" style="990" customWidth="1"/>
    <col min="10526" max="10526" width="11.140625" style="990" bestFit="1" customWidth="1"/>
    <col min="10527" max="10528" width="10.5703125" style="990"/>
    <col min="10529" max="10529" width="11.140625" style="990" customWidth="1"/>
    <col min="10530" max="10759" width="10.5703125" style="990"/>
    <col min="10760" max="10767" width="0" style="990" hidden="1" customWidth="1"/>
    <col min="10768" max="10768" width="3.7109375" style="990" customWidth="1"/>
    <col min="10769" max="10769" width="3.85546875" style="990" customWidth="1"/>
    <col min="10770" max="10770" width="3.7109375" style="990" customWidth="1"/>
    <col min="10771" max="10771" width="12.7109375" style="990" customWidth="1"/>
    <col min="10772" max="10772" width="52.7109375" style="990" customWidth="1"/>
    <col min="10773" max="10776" width="0" style="990" hidden="1" customWidth="1"/>
    <col min="10777" max="10777" width="12.28515625" style="990" customWidth="1"/>
    <col min="10778" max="10778" width="6.42578125" style="990" customWidth="1"/>
    <col min="10779" max="10779" width="12.28515625" style="990" customWidth="1"/>
    <col min="10780" max="10780" width="0" style="990" hidden="1" customWidth="1"/>
    <col min="10781" max="10781" width="3.7109375" style="990" customWidth="1"/>
    <col min="10782" max="10782" width="11.140625" style="990" bestFit="1" customWidth="1"/>
    <col min="10783" max="10784" width="10.5703125" style="990"/>
    <col min="10785" max="10785" width="11.140625" style="990" customWidth="1"/>
    <col min="10786" max="11015" width="10.5703125" style="990"/>
    <col min="11016" max="11023" width="0" style="990" hidden="1" customWidth="1"/>
    <col min="11024" max="11024" width="3.7109375" style="990" customWidth="1"/>
    <col min="11025" max="11025" width="3.85546875" style="990" customWidth="1"/>
    <col min="11026" max="11026" width="3.7109375" style="990" customWidth="1"/>
    <col min="11027" max="11027" width="12.7109375" style="990" customWidth="1"/>
    <col min="11028" max="11028" width="52.7109375" style="990" customWidth="1"/>
    <col min="11029" max="11032" width="0" style="990" hidden="1" customWidth="1"/>
    <col min="11033" max="11033" width="12.28515625" style="990" customWidth="1"/>
    <col min="11034" max="11034" width="6.42578125" style="990" customWidth="1"/>
    <col min="11035" max="11035" width="12.28515625" style="990" customWidth="1"/>
    <col min="11036" max="11036" width="0" style="990" hidden="1" customWidth="1"/>
    <col min="11037" max="11037" width="3.7109375" style="990" customWidth="1"/>
    <col min="11038" max="11038" width="11.140625" style="990" bestFit="1" customWidth="1"/>
    <col min="11039" max="11040" width="10.5703125" style="990"/>
    <col min="11041" max="11041" width="11.140625" style="990" customWidth="1"/>
    <col min="11042" max="11271" width="10.5703125" style="990"/>
    <col min="11272" max="11279" width="0" style="990" hidden="1" customWidth="1"/>
    <col min="11280" max="11280" width="3.7109375" style="990" customWidth="1"/>
    <col min="11281" max="11281" width="3.85546875" style="990" customWidth="1"/>
    <col min="11282" max="11282" width="3.7109375" style="990" customWidth="1"/>
    <col min="11283" max="11283" width="12.7109375" style="990" customWidth="1"/>
    <col min="11284" max="11284" width="52.7109375" style="990" customWidth="1"/>
    <col min="11285" max="11288" width="0" style="990" hidden="1" customWidth="1"/>
    <col min="11289" max="11289" width="12.28515625" style="990" customWidth="1"/>
    <col min="11290" max="11290" width="6.42578125" style="990" customWidth="1"/>
    <col min="11291" max="11291" width="12.28515625" style="990" customWidth="1"/>
    <col min="11292" max="11292" width="0" style="990" hidden="1" customWidth="1"/>
    <col min="11293" max="11293" width="3.7109375" style="990" customWidth="1"/>
    <col min="11294" max="11294" width="11.140625" style="990" bestFit="1" customWidth="1"/>
    <col min="11295" max="11296" width="10.5703125" style="990"/>
    <col min="11297" max="11297" width="11.140625" style="990" customWidth="1"/>
    <col min="11298" max="11527" width="10.5703125" style="990"/>
    <col min="11528" max="11535" width="0" style="990" hidden="1" customWidth="1"/>
    <col min="11536" max="11536" width="3.7109375" style="990" customWidth="1"/>
    <col min="11537" max="11537" width="3.85546875" style="990" customWidth="1"/>
    <col min="11538" max="11538" width="3.7109375" style="990" customWidth="1"/>
    <col min="11539" max="11539" width="12.7109375" style="990" customWidth="1"/>
    <col min="11540" max="11540" width="52.7109375" style="990" customWidth="1"/>
    <col min="11541" max="11544" width="0" style="990" hidden="1" customWidth="1"/>
    <col min="11545" max="11545" width="12.28515625" style="990" customWidth="1"/>
    <col min="11546" max="11546" width="6.42578125" style="990" customWidth="1"/>
    <col min="11547" max="11547" width="12.28515625" style="990" customWidth="1"/>
    <col min="11548" max="11548" width="0" style="990" hidden="1" customWidth="1"/>
    <col min="11549" max="11549" width="3.7109375" style="990" customWidth="1"/>
    <col min="11550" max="11550" width="11.140625" style="990" bestFit="1" customWidth="1"/>
    <col min="11551" max="11552" width="10.5703125" style="990"/>
    <col min="11553" max="11553" width="11.140625" style="990" customWidth="1"/>
    <col min="11554" max="11783" width="10.5703125" style="990"/>
    <col min="11784" max="11791" width="0" style="990" hidden="1" customWidth="1"/>
    <col min="11792" max="11792" width="3.7109375" style="990" customWidth="1"/>
    <col min="11793" max="11793" width="3.85546875" style="990" customWidth="1"/>
    <col min="11794" max="11794" width="3.7109375" style="990" customWidth="1"/>
    <col min="11795" max="11795" width="12.7109375" style="990" customWidth="1"/>
    <col min="11796" max="11796" width="52.7109375" style="990" customWidth="1"/>
    <col min="11797" max="11800" width="0" style="990" hidden="1" customWidth="1"/>
    <col min="11801" max="11801" width="12.28515625" style="990" customWidth="1"/>
    <col min="11802" max="11802" width="6.42578125" style="990" customWidth="1"/>
    <col min="11803" max="11803" width="12.28515625" style="990" customWidth="1"/>
    <col min="11804" max="11804" width="0" style="990" hidden="1" customWidth="1"/>
    <col min="11805" max="11805" width="3.7109375" style="990" customWidth="1"/>
    <col min="11806" max="11806" width="11.140625" style="990" bestFit="1" customWidth="1"/>
    <col min="11807" max="11808" width="10.5703125" style="990"/>
    <col min="11809" max="11809" width="11.140625" style="990" customWidth="1"/>
    <col min="11810" max="12039" width="10.5703125" style="990"/>
    <col min="12040" max="12047" width="0" style="990" hidden="1" customWidth="1"/>
    <col min="12048" max="12048" width="3.7109375" style="990" customWidth="1"/>
    <col min="12049" max="12049" width="3.85546875" style="990" customWidth="1"/>
    <col min="12050" max="12050" width="3.7109375" style="990" customWidth="1"/>
    <col min="12051" max="12051" width="12.7109375" style="990" customWidth="1"/>
    <col min="12052" max="12052" width="52.7109375" style="990" customWidth="1"/>
    <col min="12053" max="12056" width="0" style="990" hidden="1" customWidth="1"/>
    <col min="12057" max="12057" width="12.28515625" style="990" customWidth="1"/>
    <col min="12058" max="12058" width="6.42578125" style="990" customWidth="1"/>
    <col min="12059" max="12059" width="12.28515625" style="990" customWidth="1"/>
    <col min="12060" max="12060" width="0" style="990" hidden="1" customWidth="1"/>
    <col min="12061" max="12061" width="3.7109375" style="990" customWidth="1"/>
    <col min="12062" max="12062" width="11.140625" style="990" bestFit="1" customWidth="1"/>
    <col min="12063" max="12064" width="10.5703125" style="990"/>
    <col min="12065" max="12065" width="11.140625" style="990" customWidth="1"/>
    <col min="12066" max="12295" width="10.5703125" style="990"/>
    <col min="12296" max="12303" width="0" style="990" hidden="1" customWidth="1"/>
    <col min="12304" max="12304" width="3.7109375" style="990" customWidth="1"/>
    <col min="12305" max="12305" width="3.85546875" style="990" customWidth="1"/>
    <col min="12306" max="12306" width="3.7109375" style="990" customWidth="1"/>
    <col min="12307" max="12307" width="12.7109375" style="990" customWidth="1"/>
    <col min="12308" max="12308" width="52.7109375" style="990" customWidth="1"/>
    <col min="12309" max="12312" width="0" style="990" hidden="1" customWidth="1"/>
    <col min="12313" max="12313" width="12.28515625" style="990" customWidth="1"/>
    <col min="12314" max="12314" width="6.42578125" style="990" customWidth="1"/>
    <col min="12315" max="12315" width="12.28515625" style="990" customWidth="1"/>
    <col min="12316" max="12316" width="0" style="990" hidden="1" customWidth="1"/>
    <col min="12317" max="12317" width="3.7109375" style="990" customWidth="1"/>
    <col min="12318" max="12318" width="11.140625" style="990" bestFit="1" customWidth="1"/>
    <col min="12319" max="12320" width="10.5703125" style="990"/>
    <col min="12321" max="12321" width="11.140625" style="990" customWidth="1"/>
    <col min="12322" max="12551" width="10.5703125" style="990"/>
    <col min="12552" max="12559" width="0" style="990" hidden="1" customWidth="1"/>
    <col min="12560" max="12560" width="3.7109375" style="990" customWidth="1"/>
    <col min="12561" max="12561" width="3.85546875" style="990" customWidth="1"/>
    <col min="12562" max="12562" width="3.7109375" style="990" customWidth="1"/>
    <col min="12563" max="12563" width="12.7109375" style="990" customWidth="1"/>
    <col min="12564" max="12564" width="52.7109375" style="990" customWidth="1"/>
    <col min="12565" max="12568" width="0" style="990" hidden="1" customWidth="1"/>
    <col min="12569" max="12569" width="12.28515625" style="990" customWidth="1"/>
    <col min="12570" max="12570" width="6.42578125" style="990" customWidth="1"/>
    <col min="12571" max="12571" width="12.28515625" style="990" customWidth="1"/>
    <col min="12572" max="12572" width="0" style="990" hidden="1" customWidth="1"/>
    <col min="12573" max="12573" width="3.7109375" style="990" customWidth="1"/>
    <col min="12574" max="12574" width="11.140625" style="990" bestFit="1" customWidth="1"/>
    <col min="12575" max="12576" width="10.5703125" style="990"/>
    <col min="12577" max="12577" width="11.140625" style="990" customWidth="1"/>
    <col min="12578" max="12807" width="10.5703125" style="990"/>
    <col min="12808" max="12815" width="0" style="990" hidden="1" customWidth="1"/>
    <col min="12816" max="12816" width="3.7109375" style="990" customWidth="1"/>
    <col min="12817" max="12817" width="3.85546875" style="990" customWidth="1"/>
    <col min="12818" max="12818" width="3.7109375" style="990" customWidth="1"/>
    <col min="12819" max="12819" width="12.7109375" style="990" customWidth="1"/>
    <col min="12820" max="12820" width="52.7109375" style="990" customWidth="1"/>
    <col min="12821" max="12824" width="0" style="990" hidden="1" customWidth="1"/>
    <col min="12825" max="12825" width="12.28515625" style="990" customWidth="1"/>
    <col min="12826" max="12826" width="6.42578125" style="990" customWidth="1"/>
    <col min="12827" max="12827" width="12.28515625" style="990" customWidth="1"/>
    <col min="12828" max="12828" width="0" style="990" hidden="1" customWidth="1"/>
    <col min="12829" max="12829" width="3.7109375" style="990" customWidth="1"/>
    <col min="12830" max="12830" width="11.140625" style="990" bestFit="1" customWidth="1"/>
    <col min="12831" max="12832" width="10.5703125" style="990"/>
    <col min="12833" max="12833" width="11.140625" style="990" customWidth="1"/>
    <col min="12834" max="13063" width="10.5703125" style="990"/>
    <col min="13064" max="13071" width="0" style="990" hidden="1" customWidth="1"/>
    <col min="13072" max="13072" width="3.7109375" style="990" customWidth="1"/>
    <col min="13073" max="13073" width="3.85546875" style="990" customWidth="1"/>
    <col min="13074" max="13074" width="3.7109375" style="990" customWidth="1"/>
    <col min="13075" max="13075" width="12.7109375" style="990" customWidth="1"/>
    <col min="13076" max="13076" width="52.7109375" style="990" customWidth="1"/>
    <col min="13077" max="13080" width="0" style="990" hidden="1" customWidth="1"/>
    <col min="13081" max="13081" width="12.28515625" style="990" customWidth="1"/>
    <col min="13082" max="13082" width="6.42578125" style="990" customWidth="1"/>
    <col min="13083" max="13083" width="12.28515625" style="990" customWidth="1"/>
    <col min="13084" max="13084" width="0" style="990" hidden="1" customWidth="1"/>
    <col min="13085" max="13085" width="3.7109375" style="990" customWidth="1"/>
    <col min="13086" max="13086" width="11.140625" style="990" bestFit="1" customWidth="1"/>
    <col min="13087" max="13088" width="10.5703125" style="990"/>
    <col min="13089" max="13089" width="11.140625" style="990" customWidth="1"/>
    <col min="13090" max="13319" width="10.5703125" style="990"/>
    <col min="13320" max="13327" width="0" style="990" hidden="1" customWidth="1"/>
    <col min="13328" max="13328" width="3.7109375" style="990" customWidth="1"/>
    <col min="13329" max="13329" width="3.85546875" style="990" customWidth="1"/>
    <col min="13330" max="13330" width="3.7109375" style="990" customWidth="1"/>
    <col min="13331" max="13331" width="12.7109375" style="990" customWidth="1"/>
    <col min="13332" max="13332" width="52.7109375" style="990" customWidth="1"/>
    <col min="13333" max="13336" width="0" style="990" hidden="1" customWidth="1"/>
    <col min="13337" max="13337" width="12.28515625" style="990" customWidth="1"/>
    <col min="13338" max="13338" width="6.42578125" style="990" customWidth="1"/>
    <col min="13339" max="13339" width="12.28515625" style="990" customWidth="1"/>
    <col min="13340" max="13340" width="0" style="990" hidden="1" customWidth="1"/>
    <col min="13341" max="13341" width="3.7109375" style="990" customWidth="1"/>
    <col min="13342" max="13342" width="11.140625" style="990" bestFit="1" customWidth="1"/>
    <col min="13343" max="13344" width="10.5703125" style="990"/>
    <col min="13345" max="13345" width="11.140625" style="990" customWidth="1"/>
    <col min="13346" max="13575" width="10.5703125" style="990"/>
    <col min="13576" max="13583" width="0" style="990" hidden="1" customWidth="1"/>
    <col min="13584" max="13584" width="3.7109375" style="990" customWidth="1"/>
    <col min="13585" max="13585" width="3.85546875" style="990" customWidth="1"/>
    <col min="13586" max="13586" width="3.7109375" style="990" customWidth="1"/>
    <col min="13587" max="13587" width="12.7109375" style="990" customWidth="1"/>
    <col min="13588" max="13588" width="52.7109375" style="990" customWidth="1"/>
    <col min="13589" max="13592" width="0" style="990" hidden="1" customWidth="1"/>
    <col min="13593" max="13593" width="12.28515625" style="990" customWidth="1"/>
    <col min="13594" max="13594" width="6.42578125" style="990" customWidth="1"/>
    <col min="13595" max="13595" width="12.28515625" style="990" customWidth="1"/>
    <col min="13596" max="13596" width="0" style="990" hidden="1" customWidth="1"/>
    <col min="13597" max="13597" width="3.7109375" style="990" customWidth="1"/>
    <col min="13598" max="13598" width="11.140625" style="990" bestFit="1" customWidth="1"/>
    <col min="13599" max="13600" width="10.5703125" style="990"/>
    <col min="13601" max="13601" width="11.140625" style="990" customWidth="1"/>
    <col min="13602" max="13831" width="10.5703125" style="990"/>
    <col min="13832" max="13839" width="0" style="990" hidden="1" customWidth="1"/>
    <col min="13840" max="13840" width="3.7109375" style="990" customWidth="1"/>
    <col min="13841" max="13841" width="3.85546875" style="990" customWidth="1"/>
    <col min="13842" max="13842" width="3.7109375" style="990" customWidth="1"/>
    <col min="13843" max="13843" width="12.7109375" style="990" customWidth="1"/>
    <col min="13844" max="13844" width="52.7109375" style="990" customWidth="1"/>
    <col min="13845" max="13848" width="0" style="990" hidden="1" customWidth="1"/>
    <col min="13849" max="13849" width="12.28515625" style="990" customWidth="1"/>
    <col min="13850" max="13850" width="6.42578125" style="990" customWidth="1"/>
    <col min="13851" max="13851" width="12.28515625" style="990" customWidth="1"/>
    <col min="13852" max="13852" width="0" style="990" hidden="1" customWidth="1"/>
    <col min="13853" max="13853" width="3.7109375" style="990" customWidth="1"/>
    <col min="13854" max="13854" width="11.140625" style="990" bestFit="1" customWidth="1"/>
    <col min="13855" max="13856" width="10.5703125" style="990"/>
    <col min="13857" max="13857" width="11.140625" style="990" customWidth="1"/>
    <col min="13858" max="14087" width="10.5703125" style="990"/>
    <col min="14088" max="14095" width="0" style="990" hidden="1" customWidth="1"/>
    <col min="14096" max="14096" width="3.7109375" style="990" customWidth="1"/>
    <col min="14097" max="14097" width="3.85546875" style="990" customWidth="1"/>
    <col min="14098" max="14098" width="3.7109375" style="990" customWidth="1"/>
    <col min="14099" max="14099" width="12.7109375" style="990" customWidth="1"/>
    <col min="14100" max="14100" width="52.7109375" style="990" customWidth="1"/>
    <col min="14101" max="14104" width="0" style="990" hidden="1" customWidth="1"/>
    <col min="14105" max="14105" width="12.28515625" style="990" customWidth="1"/>
    <col min="14106" max="14106" width="6.42578125" style="990" customWidth="1"/>
    <col min="14107" max="14107" width="12.28515625" style="990" customWidth="1"/>
    <col min="14108" max="14108" width="0" style="990" hidden="1" customWidth="1"/>
    <col min="14109" max="14109" width="3.7109375" style="990" customWidth="1"/>
    <col min="14110" max="14110" width="11.140625" style="990" bestFit="1" customWidth="1"/>
    <col min="14111" max="14112" width="10.5703125" style="990"/>
    <col min="14113" max="14113" width="11.140625" style="990" customWidth="1"/>
    <col min="14114" max="14343" width="10.5703125" style="990"/>
    <col min="14344" max="14351" width="0" style="990" hidden="1" customWidth="1"/>
    <col min="14352" max="14352" width="3.7109375" style="990" customWidth="1"/>
    <col min="14353" max="14353" width="3.85546875" style="990" customWidth="1"/>
    <col min="14354" max="14354" width="3.7109375" style="990" customWidth="1"/>
    <col min="14355" max="14355" width="12.7109375" style="990" customWidth="1"/>
    <col min="14356" max="14356" width="52.7109375" style="990" customWidth="1"/>
    <col min="14357" max="14360" width="0" style="990" hidden="1" customWidth="1"/>
    <col min="14361" max="14361" width="12.28515625" style="990" customWidth="1"/>
    <col min="14362" max="14362" width="6.42578125" style="990" customWidth="1"/>
    <col min="14363" max="14363" width="12.28515625" style="990" customWidth="1"/>
    <col min="14364" max="14364" width="0" style="990" hidden="1" customWidth="1"/>
    <col min="14365" max="14365" width="3.7109375" style="990" customWidth="1"/>
    <col min="14366" max="14366" width="11.140625" style="990" bestFit="1" customWidth="1"/>
    <col min="14367" max="14368" width="10.5703125" style="990"/>
    <col min="14369" max="14369" width="11.140625" style="990" customWidth="1"/>
    <col min="14370" max="14599" width="10.5703125" style="990"/>
    <col min="14600" max="14607" width="0" style="990" hidden="1" customWidth="1"/>
    <col min="14608" max="14608" width="3.7109375" style="990" customWidth="1"/>
    <col min="14609" max="14609" width="3.85546875" style="990" customWidth="1"/>
    <col min="14610" max="14610" width="3.7109375" style="990" customWidth="1"/>
    <col min="14611" max="14611" width="12.7109375" style="990" customWidth="1"/>
    <col min="14612" max="14612" width="52.7109375" style="990" customWidth="1"/>
    <col min="14613" max="14616" width="0" style="990" hidden="1" customWidth="1"/>
    <col min="14617" max="14617" width="12.28515625" style="990" customWidth="1"/>
    <col min="14618" max="14618" width="6.42578125" style="990" customWidth="1"/>
    <col min="14619" max="14619" width="12.28515625" style="990" customWidth="1"/>
    <col min="14620" max="14620" width="0" style="990" hidden="1" customWidth="1"/>
    <col min="14621" max="14621" width="3.7109375" style="990" customWidth="1"/>
    <col min="14622" max="14622" width="11.140625" style="990" bestFit="1" customWidth="1"/>
    <col min="14623" max="14624" width="10.5703125" style="990"/>
    <col min="14625" max="14625" width="11.140625" style="990" customWidth="1"/>
    <col min="14626" max="14855" width="10.5703125" style="990"/>
    <col min="14856" max="14863" width="0" style="990" hidden="1" customWidth="1"/>
    <col min="14864" max="14864" width="3.7109375" style="990" customWidth="1"/>
    <col min="14865" max="14865" width="3.85546875" style="990" customWidth="1"/>
    <col min="14866" max="14866" width="3.7109375" style="990" customWidth="1"/>
    <col min="14867" max="14867" width="12.7109375" style="990" customWidth="1"/>
    <col min="14868" max="14868" width="52.7109375" style="990" customWidth="1"/>
    <col min="14869" max="14872" width="0" style="990" hidden="1" customWidth="1"/>
    <col min="14873" max="14873" width="12.28515625" style="990" customWidth="1"/>
    <col min="14874" max="14874" width="6.42578125" style="990" customWidth="1"/>
    <col min="14875" max="14875" width="12.28515625" style="990" customWidth="1"/>
    <col min="14876" max="14876" width="0" style="990" hidden="1" customWidth="1"/>
    <col min="14877" max="14877" width="3.7109375" style="990" customWidth="1"/>
    <col min="14878" max="14878" width="11.140625" style="990" bestFit="1" customWidth="1"/>
    <col min="14879" max="14880" width="10.5703125" style="990"/>
    <col min="14881" max="14881" width="11.140625" style="990" customWidth="1"/>
    <col min="14882" max="15111" width="10.5703125" style="990"/>
    <col min="15112" max="15119" width="0" style="990" hidden="1" customWidth="1"/>
    <col min="15120" max="15120" width="3.7109375" style="990" customWidth="1"/>
    <col min="15121" max="15121" width="3.85546875" style="990" customWidth="1"/>
    <col min="15122" max="15122" width="3.7109375" style="990" customWidth="1"/>
    <col min="15123" max="15123" width="12.7109375" style="990" customWidth="1"/>
    <col min="15124" max="15124" width="52.7109375" style="990" customWidth="1"/>
    <col min="15125" max="15128" width="0" style="990" hidden="1" customWidth="1"/>
    <col min="15129" max="15129" width="12.28515625" style="990" customWidth="1"/>
    <col min="15130" max="15130" width="6.42578125" style="990" customWidth="1"/>
    <col min="15131" max="15131" width="12.28515625" style="990" customWidth="1"/>
    <col min="15132" max="15132" width="0" style="990" hidden="1" customWidth="1"/>
    <col min="15133" max="15133" width="3.7109375" style="990" customWidth="1"/>
    <col min="15134" max="15134" width="11.140625" style="990" bestFit="1" customWidth="1"/>
    <col min="15135" max="15136" width="10.5703125" style="990"/>
    <col min="15137" max="15137" width="11.140625" style="990" customWidth="1"/>
    <col min="15138" max="15367" width="10.5703125" style="990"/>
    <col min="15368" max="15375" width="0" style="990" hidden="1" customWidth="1"/>
    <col min="15376" max="15376" width="3.7109375" style="990" customWidth="1"/>
    <col min="15377" max="15377" width="3.85546875" style="990" customWidth="1"/>
    <col min="15378" max="15378" width="3.7109375" style="990" customWidth="1"/>
    <col min="15379" max="15379" width="12.7109375" style="990" customWidth="1"/>
    <col min="15380" max="15380" width="52.7109375" style="990" customWidth="1"/>
    <col min="15381" max="15384" width="0" style="990" hidden="1" customWidth="1"/>
    <col min="15385" max="15385" width="12.28515625" style="990" customWidth="1"/>
    <col min="15386" max="15386" width="6.42578125" style="990" customWidth="1"/>
    <col min="15387" max="15387" width="12.28515625" style="990" customWidth="1"/>
    <col min="15388" max="15388" width="0" style="990" hidden="1" customWidth="1"/>
    <col min="15389" max="15389" width="3.7109375" style="990" customWidth="1"/>
    <col min="15390" max="15390" width="11.140625" style="990" bestFit="1" customWidth="1"/>
    <col min="15391" max="15392" width="10.5703125" style="990"/>
    <col min="15393" max="15393" width="11.140625" style="990" customWidth="1"/>
    <col min="15394" max="15623" width="10.5703125" style="990"/>
    <col min="15624" max="15631" width="0" style="990" hidden="1" customWidth="1"/>
    <col min="15632" max="15632" width="3.7109375" style="990" customWidth="1"/>
    <col min="15633" max="15633" width="3.85546875" style="990" customWidth="1"/>
    <col min="15634" max="15634" width="3.7109375" style="990" customWidth="1"/>
    <col min="15635" max="15635" width="12.7109375" style="990" customWidth="1"/>
    <col min="15636" max="15636" width="52.7109375" style="990" customWidth="1"/>
    <col min="15637" max="15640" width="0" style="990" hidden="1" customWidth="1"/>
    <col min="15641" max="15641" width="12.28515625" style="990" customWidth="1"/>
    <col min="15642" max="15642" width="6.42578125" style="990" customWidth="1"/>
    <col min="15643" max="15643" width="12.28515625" style="990" customWidth="1"/>
    <col min="15644" max="15644" width="0" style="990" hidden="1" customWidth="1"/>
    <col min="15645" max="15645" width="3.7109375" style="990" customWidth="1"/>
    <col min="15646" max="15646" width="11.140625" style="990" bestFit="1" customWidth="1"/>
    <col min="15647" max="15648" width="10.5703125" style="990"/>
    <col min="15649" max="15649" width="11.140625" style="990" customWidth="1"/>
    <col min="15650" max="15879" width="10.5703125" style="990"/>
    <col min="15880" max="15887" width="0" style="990" hidden="1" customWidth="1"/>
    <col min="15888" max="15888" width="3.7109375" style="990" customWidth="1"/>
    <col min="15889" max="15889" width="3.85546875" style="990" customWidth="1"/>
    <col min="15890" max="15890" width="3.7109375" style="990" customWidth="1"/>
    <col min="15891" max="15891" width="12.7109375" style="990" customWidth="1"/>
    <col min="15892" max="15892" width="52.7109375" style="990" customWidth="1"/>
    <col min="15893" max="15896" width="0" style="990" hidden="1" customWidth="1"/>
    <col min="15897" max="15897" width="12.28515625" style="990" customWidth="1"/>
    <col min="15898" max="15898" width="6.42578125" style="990" customWidth="1"/>
    <col min="15899" max="15899" width="12.28515625" style="990" customWidth="1"/>
    <col min="15900" max="15900" width="0" style="990" hidden="1" customWidth="1"/>
    <col min="15901" max="15901" width="3.7109375" style="990" customWidth="1"/>
    <col min="15902" max="15902" width="11.140625" style="990" bestFit="1" customWidth="1"/>
    <col min="15903" max="15904" width="10.5703125" style="990"/>
    <col min="15905" max="15905" width="11.140625" style="990" customWidth="1"/>
    <col min="15906" max="16135" width="10.5703125" style="990"/>
    <col min="16136" max="16143" width="0" style="990" hidden="1" customWidth="1"/>
    <col min="16144" max="16144" width="3.7109375" style="990" customWidth="1"/>
    <col min="16145" max="16145" width="3.85546875" style="990" customWidth="1"/>
    <col min="16146" max="16146" width="3.7109375" style="990" customWidth="1"/>
    <col min="16147" max="16147" width="12.7109375" style="990" customWidth="1"/>
    <col min="16148" max="16148" width="52.7109375" style="990" customWidth="1"/>
    <col min="16149" max="16152" width="0" style="990" hidden="1" customWidth="1"/>
    <col min="16153" max="16153" width="12.28515625" style="990" customWidth="1"/>
    <col min="16154" max="16154" width="6.42578125" style="990" customWidth="1"/>
    <col min="16155" max="16155" width="12.28515625" style="990" customWidth="1"/>
    <col min="16156" max="16156" width="0" style="990" hidden="1" customWidth="1"/>
    <col min="16157" max="16157" width="3.7109375" style="990" customWidth="1"/>
    <col min="16158" max="16158" width="11.140625" style="990" bestFit="1" customWidth="1"/>
    <col min="16159" max="16160" width="10.5703125" style="990"/>
    <col min="16161" max="16161" width="11.140625" style="990" customWidth="1"/>
    <col min="16162" max="16384" width="10.5703125" style="990"/>
  </cols>
  <sheetData>
    <row r="1" spans="1:41" hidden="1">
      <c r="Q1" s="768"/>
      <c r="R1" s="768"/>
      <c r="X1" s="768"/>
      <c r="Y1" s="768"/>
    </row>
    <row r="2" spans="1:41" hidden="1">
      <c r="U2" s="768"/>
      <c r="AB2" s="768"/>
    </row>
    <row r="3" spans="1:41" hidden="1"/>
    <row r="4" spans="1:41" ht="3" customHeight="1">
      <c r="J4" s="995"/>
      <c r="K4" s="995"/>
      <c r="L4" s="991"/>
      <c r="M4" s="991"/>
      <c r="N4" s="991"/>
      <c r="O4" s="998"/>
      <c r="P4" s="998"/>
      <c r="Q4" s="998"/>
      <c r="R4" s="998"/>
      <c r="S4" s="998"/>
      <c r="T4" s="998"/>
      <c r="U4" s="998"/>
      <c r="V4" s="998"/>
      <c r="W4" s="998"/>
      <c r="X4" s="998"/>
      <c r="Y4" s="998"/>
      <c r="Z4" s="998"/>
      <c r="AA4" s="998"/>
      <c r="AB4" s="998"/>
    </row>
    <row r="5" spans="1:41" ht="22.5" customHeight="1">
      <c r="J5" s="995"/>
      <c r="K5" s="995"/>
      <c r="L5" s="1234" t="s">
        <v>629</v>
      </c>
      <c r="M5" s="1234"/>
      <c r="N5" s="1234"/>
      <c r="O5" s="1234"/>
      <c r="P5" s="1234"/>
      <c r="Q5" s="1234"/>
      <c r="R5" s="1234"/>
      <c r="S5" s="1234"/>
      <c r="T5" s="1234"/>
      <c r="U5" s="664"/>
      <c r="V5" s="664"/>
      <c r="W5" s="664"/>
      <c r="X5" s="664"/>
      <c r="Y5" s="664"/>
      <c r="Z5" s="664"/>
      <c r="AA5" s="664"/>
      <c r="AB5" s="664"/>
    </row>
    <row r="6" spans="1:41" ht="3" customHeight="1">
      <c r="J6" s="995"/>
      <c r="K6" s="995"/>
      <c r="L6" s="991"/>
      <c r="M6" s="991"/>
      <c r="N6" s="991"/>
      <c r="O6" s="755"/>
      <c r="P6" s="755"/>
      <c r="Q6" s="755"/>
      <c r="R6" s="755"/>
      <c r="S6" s="755"/>
      <c r="T6" s="755"/>
      <c r="U6" s="755"/>
      <c r="V6" s="755"/>
      <c r="W6" s="755"/>
      <c r="X6" s="755"/>
      <c r="Y6" s="755"/>
      <c r="Z6" s="755"/>
      <c r="AA6" s="755"/>
      <c r="AB6" s="755"/>
      <c r="AC6" s="998"/>
    </row>
    <row r="7" spans="1:41" s="1007" customFormat="1" ht="22.5">
      <c r="A7" s="1013"/>
      <c r="B7" s="1013"/>
      <c r="C7" s="1013"/>
      <c r="D7" s="1013"/>
      <c r="E7" s="1013"/>
      <c r="F7" s="1013"/>
      <c r="G7" s="1013"/>
      <c r="H7" s="1013"/>
      <c r="L7" s="499"/>
      <c r="M7" s="617" t="s">
        <v>501</v>
      </c>
      <c r="N7" s="666"/>
      <c r="O7" s="1240" t="str">
        <f>IF(NameOrPr_ch="",IF(NameOrPr="","",NameOrPr),NameOrPr_ch)</f>
        <v>Комитет по тарифам и ценовой политике ЛО</v>
      </c>
      <c r="P7" s="1240"/>
      <c r="Q7" s="1240"/>
      <c r="R7" s="1240"/>
      <c r="S7" s="1240"/>
      <c r="T7" s="1240"/>
      <c r="U7" s="767"/>
      <c r="V7"/>
      <c r="W7"/>
      <c r="X7"/>
      <c r="Y7"/>
      <c r="Z7"/>
      <c r="AA7"/>
      <c r="AB7"/>
      <c r="AC7" s="767"/>
      <c r="AD7" s="519"/>
      <c r="AE7" s="1013"/>
      <c r="AF7" s="1013"/>
      <c r="AG7" s="1013"/>
      <c r="AH7" s="1013"/>
      <c r="AI7" s="1013"/>
      <c r="AJ7" s="1013"/>
      <c r="AK7" s="1013"/>
      <c r="AL7" s="1013"/>
      <c r="AM7" s="1013"/>
      <c r="AN7" s="1013"/>
      <c r="AO7" s="1013"/>
    </row>
    <row r="8" spans="1:41" s="1007" customFormat="1" ht="18.75">
      <c r="A8" s="1013"/>
      <c r="B8" s="1013"/>
      <c r="C8" s="1013"/>
      <c r="D8" s="1013"/>
      <c r="E8" s="1013"/>
      <c r="F8" s="1013"/>
      <c r="G8" s="1013"/>
      <c r="H8" s="1013"/>
      <c r="L8" s="499"/>
      <c r="M8" s="617" t="s">
        <v>594</v>
      </c>
      <c r="N8" s="666"/>
      <c r="O8" s="1240" t="str">
        <f>IF(datePr_ch="",IF(datePr="","",datePr),datePr_ch)</f>
        <v>17.12.2021</v>
      </c>
      <c r="P8" s="1240"/>
      <c r="Q8" s="1240"/>
      <c r="R8" s="1240"/>
      <c r="S8" s="1240"/>
      <c r="T8" s="1240"/>
      <c r="U8" s="767"/>
      <c r="V8"/>
      <c r="W8"/>
      <c r="X8"/>
      <c r="Y8"/>
      <c r="Z8"/>
      <c r="AA8"/>
      <c r="AB8"/>
      <c r="AC8" s="767"/>
      <c r="AD8" s="519"/>
      <c r="AE8" s="1013"/>
      <c r="AF8" s="1013"/>
      <c r="AG8" s="1013"/>
      <c r="AH8" s="1013"/>
      <c r="AI8" s="1013"/>
      <c r="AJ8" s="1013"/>
      <c r="AK8" s="1013"/>
      <c r="AL8" s="1013"/>
      <c r="AM8" s="1013"/>
      <c r="AN8" s="1013"/>
      <c r="AO8" s="1013"/>
    </row>
    <row r="9" spans="1:41" s="1007" customFormat="1" ht="18.75">
      <c r="A9" s="1013"/>
      <c r="B9" s="1013"/>
      <c r="C9" s="1013"/>
      <c r="D9" s="1013"/>
      <c r="E9" s="1013"/>
      <c r="F9" s="1013"/>
      <c r="G9" s="1013"/>
      <c r="H9" s="1013"/>
      <c r="L9" s="761"/>
      <c r="M9" s="617" t="s">
        <v>593</v>
      </c>
      <c r="N9" s="666"/>
      <c r="O9" s="1240" t="str">
        <f>IF(numberPr_ch="",IF(numberPr="","",numberPr),numberPr_ch)</f>
        <v>№471-п от 17.12.2021 г.; №547-п от 20.12.2021 г.</v>
      </c>
      <c r="P9" s="1240"/>
      <c r="Q9" s="1240"/>
      <c r="R9" s="1240"/>
      <c r="S9" s="1240"/>
      <c r="T9" s="1240"/>
      <c r="U9" s="767"/>
      <c r="V9"/>
      <c r="W9"/>
      <c r="X9"/>
      <c r="Y9"/>
      <c r="Z9"/>
      <c r="AA9"/>
      <c r="AB9"/>
      <c r="AC9" s="767"/>
      <c r="AD9" s="519"/>
      <c r="AE9" s="1013"/>
      <c r="AF9" s="1013"/>
      <c r="AG9" s="1013"/>
      <c r="AH9" s="1013"/>
      <c r="AI9" s="1013"/>
      <c r="AJ9" s="1013"/>
      <c r="AK9" s="1013"/>
      <c r="AL9" s="1013"/>
      <c r="AM9" s="1013"/>
      <c r="AN9" s="1013"/>
      <c r="AO9" s="1013"/>
    </row>
    <row r="10" spans="1:41" s="1007" customFormat="1" ht="18.75">
      <c r="A10" s="1013"/>
      <c r="B10" s="1013"/>
      <c r="C10" s="1013"/>
      <c r="D10" s="1013"/>
      <c r="E10" s="1013"/>
      <c r="F10" s="1013"/>
      <c r="G10" s="1013"/>
      <c r="H10" s="1013"/>
      <c r="L10" s="761"/>
      <c r="M10" s="617" t="s">
        <v>500</v>
      </c>
      <c r="N10" s="666"/>
      <c r="O10" s="1240" t="str">
        <f>IF(IstPub_ch="",IF(IstPub="","",IstPub),IstPub_ch)</f>
        <v>http://bptr.lenreg.ru</v>
      </c>
      <c r="P10" s="1240"/>
      <c r="Q10" s="1240"/>
      <c r="R10" s="1240"/>
      <c r="S10" s="1240"/>
      <c r="T10" s="1240"/>
      <c r="U10" s="767"/>
      <c r="V10"/>
      <c r="W10"/>
      <c r="X10"/>
      <c r="Y10"/>
      <c r="Z10"/>
      <c r="AA10"/>
      <c r="AB10"/>
      <c r="AC10" s="767"/>
      <c r="AD10" s="519"/>
      <c r="AE10" s="1013"/>
      <c r="AF10" s="1013"/>
      <c r="AG10" s="1013"/>
      <c r="AH10" s="1013"/>
      <c r="AI10" s="1013"/>
      <c r="AJ10" s="1013"/>
      <c r="AK10" s="1013"/>
      <c r="AL10" s="1013"/>
      <c r="AM10" s="1013"/>
      <c r="AN10" s="1013"/>
      <c r="AO10" s="1013"/>
    </row>
    <row r="11" spans="1:41" s="1007" customFormat="1" ht="11.25" hidden="1">
      <c r="A11" s="1013"/>
      <c r="B11" s="1013"/>
      <c r="C11" s="1013"/>
      <c r="D11" s="1013"/>
      <c r="E11" s="1013"/>
      <c r="F11" s="1013"/>
      <c r="G11" s="1013"/>
      <c r="H11" s="1013"/>
      <c r="L11" s="1235"/>
      <c r="M11" s="1235"/>
      <c r="N11" s="1024"/>
      <c r="O11" s="767"/>
      <c r="P11" s="767"/>
      <c r="Q11" s="767"/>
      <c r="R11" s="767"/>
      <c r="S11" s="767"/>
      <c r="T11" s="767"/>
      <c r="U11" s="1011" t="s">
        <v>372</v>
      </c>
      <c r="V11" s="767"/>
      <c r="W11" s="767"/>
      <c r="X11" s="767"/>
      <c r="Y11" s="767"/>
      <c r="Z11" s="767"/>
      <c r="AA11" s="767"/>
      <c r="AB11" s="1011" t="s">
        <v>372</v>
      </c>
      <c r="AE11" s="1013"/>
      <c r="AF11" s="1013"/>
      <c r="AG11" s="1013"/>
      <c r="AH11" s="1013"/>
      <c r="AI11" s="1013"/>
      <c r="AJ11" s="1013"/>
      <c r="AK11" s="1013"/>
      <c r="AL11" s="1013"/>
      <c r="AM11" s="1013"/>
      <c r="AN11" s="1013"/>
      <c r="AO11" s="1013"/>
    </row>
    <row r="12" spans="1:41">
      <c r="J12" s="995"/>
      <c r="K12" s="995"/>
      <c r="L12" s="991"/>
      <c r="M12" s="991"/>
      <c r="N12" s="502"/>
      <c r="O12" s="1241"/>
      <c r="P12" s="1241"/>
      <c r="Q12" s="1241"/>
      <c r="R12" s="1241"/>
      <c r="S12" s="1241"/>
      <c r="T12" s="1241"/>
      <c r="U12" s="1241"/>
      <c r="V12" s="1241" t="s">
        <v>1874</v>
      </c>
      <c r="W12" s="1241"/>
      <c r="X12" s="1241"/>
      <c r="Y12" s="1241"/>
      <c r="Z12" s="1241"/>
      <c r="AA12" s="1241"/>
      <c r="AB12" s="1241"/>
    </row>
    <row r="13" spans="1:41">
      <c r="J13" s="995"/>
      <c r="K13" s="995"/>
      <c r="L13" s="1163" t="s">
        <v>453</v>
      </c>
      <c r="M13" s="1163"/>
      <c r="N13" s="1163"/>
      <c r="O13" s="1163"/>
      <c r="P13" s="1163"/>
      <c r="Q13" s="1163"/>
      <c r="R13" s="1163"/>
      <c r="S13" s="1163"/>
      <c r="T13" s="1163"/>
      <c r="U13" s="1163"/>
      <c r="V13" s="1163"/>
      <c r="W13" s="1163"/>
      <c r="X13" s="1163"/>
      <c r="Y13" s="1163"/>
      <c r="Z13" s="1163"/>
      <c r="AA13" s="1163"/>
      <c r="AB13" s="1163"/>
      <c r="AC13" s="1163"/>
      <c r="AD13" s="1163" t="s">
        <v>454</v>
      </c>
    </row>
    <row r="14" spans="1:41" ht="14.25" customHeight="1">
      <c r="J14" s="995"/>
      <c r="K14" s="995"/>
      <c r="L14" s="1247" t="s">
        <v>91</v>
      </c>
      <c r="M14" s="1247" t="s">
        <v>637</v>
      </c>
      <c r="N14" s="661"/>
      <c r="O14" s="1248" t="s">
        <v>639</v>
      </c>
      <c r="P14" s="1249"/>
      <c r="Q14" s="1249"/>
      <c r="R14" s="1249"/>
      <c r="S14" s="1249"/>
      <c r="T14" s="1250"/>
      <c r="U14" s="1231" t="s">
        <v>340</v>
      </c>
      <c r="V14" s="1248" t="s">
        <v>639</v>
      </c>
      <c r="W14" s="1249"/>
      <c r="X14" s="1249"/>
      <c r="Y14" s="1249"/>
      <c r="Z14" s="1249"/>
      <c r="AA14" s="1250"/>
      <c r="AB14" s="1231" t="s">
        <v>340</v>
      </c>
      <c r="AC14" s="1244" t="s">
        <v>274</v>
      </c>
      <c r="AD14" s="1163"/>
    </row>
    <row r="15" spans="1:41" ht="14.25" customHeight="1">
      <c r="J15" s="995"/>
      <c r="K15" s="995"/>
      <c r="L15" s="1247"/>
      <c r="M15" s="1247"/>
      <c r="N15" s="662"/>
      <c r="O15" s="1253" t="s">
        <v>603</v>
      </c>
      <c r="P15" s="1251" t="s">
        <v>270</v>
      </c>
      <c r="Q15" s="1252"/>
      <c r="R15" s="1228" t="s">
        <v>652</v>
      </c>
      <c r="S15" s="1229"/>
      <c r="T15" s="1230"/>
      <c r="U15" s="1232"/>
      <c r="V15" s="1253" t="s">
        <v>603</v>
      </c>
      <c r="W15" s="1251" t="s">
        <v>270</v>
      </c>
      <c r="X15" s="1252"/>
      <c r="Y15" s="1228" t="s">
        <v>652</v>
      </c>
      <c r="Z15" s="1229"/>
      <c r="AA15" s="1230"/>
      <c r="AB15" s="1232"/>
      <c r="AC15" s="1245"/>
      <c r="AD15" s="1163"/>
    </row>
    <row r="16" spans="1:41" ht="33.75" customHeight="1">
      <c r="J16" s="995"/>
      <c r="K16" s="995"/>
      <c r="L16" s="1247"/>
      <c r="M16" s="1247"/>
      <c r="N16" s="663"/>
      <c r="O16" s="1254"/>
      <c r="P16" s="756" t="s">
        <v>604</v>
      </c>
      <c r="Q16" s="756" t="s">
        <v>6</v>
      </c>
      <c r="R16" s="1028" t="s">
        <v>273</v>
      </c>
      <c r="S16" s="1242" t="s">
        <v>272</v>
      </c>
      <c r="T16" s="1243"/>
      <c r="U16" s="1233"/>
      <c r="V16" s="1254"/>
      <c r="W16" s="756" t="s">
        <v>604</v>
      </c>
      <c r="X16" s="756" t="s">
        <v>6</v>
      </c>
      <c r="Y16" s="1114" t="s">
        <v>273</v>
      </c>
      <c r="Z16" s="1242" t="s">
        <v>272</v>
      </c>
      <c r="AA16" s="1243"/>
      <c r="AB16" s="1233"/>
      <c r="AC16" s="1246"/>
      <c r="AD16" s="1163"/>
    </row>
    <row r="17" spans="1:43">
      <c r="J17" s="995"/>
      <c r="K17" s="569">
        <v>1</v>
      </c>
      <c r="L17" s="647" t="s">
        <v>92</v>
      </c>
      <c r="M17" s="647" t="s">
        <v>48</v>
      </c>
      <c r="N17" s="649" t="str">
        <f ca="1">OFFSET(N17,0,-1)</f>
        <v>2</v>
      </c>
      <c r="O17" s="1025">
        <f ca="1">OFFSET(O17,0,-1)+1</f>
        <v>3</v>
      </c>
      <c r="P17" s="1025">
        <f ca="1">OFFSET(P17,0,-1)+1</f>
        <v>4</v>
      </c>
      <c r="Q17" s="1025">
        <f ca="1">OFFSET(Q17,0,-1)+1</f>
        <v>5</v>
      </c>
      <c r="R17" s="1025">
        <f ca="1">OFFSET(R17,0,-1)+1</f>
        <v>6</v>
      </c>
      <c r="S17" s="1236">
        <f ca="1">OFFSET(S17,0,-1)+1</f>
        <v>7</v>
      </c>
      <c r="T17" s="1236"/>
      <c r="U17" s="1025">
        <f ca="1">OFFSET(U17,0,-2)+1</f>
        <v>8</v>
      </c>
      <c r="V17" s="1111">
        <f ca="1">OFFSET(V17,0,-1)+1</f>
        <v>9</v>
      </c>
      <c r="W17" s="1111">
        <f ca="1">OFFSET(W17,0,-1)+1</f>
        <v>10</v>
      </c>
      <c r="X17" s="1111">
        <f ca="1">OFFSET(X17,0,-1)+1</f>
        <v>11</v>
      </c>
      <c r="Y17" s="1111">
        <f ca="1">OFFSET(Y17,0,-1)+1</f>
        <v>12</v>
      </c>
      <c r="Z17" s="1236">
        <f ca="1">OFFSET(Z17,0,-1)+1</f>
        <v>13</v>
      </c>
      <c r="AA17" s="1236"/>
      <c r="AB17" s="1111">
        <f ca="1">OFFSET(AB17,0,-2)+1</f>
        <v>14</v>
      </c>
      <c r="AC17" s="649">
        <f ca="1">OFFSET(AC17,0,-1)</f>
        <v>14</v>
      </c>
      <c r="AD17" s="1025">
        <f ca="1">OFFSET(AD17,0,-1)+1</f>
        <v>15</v>
      </c>
    </row>
    <row r="18" spans="1:43" ht="22.5">
      <c r="A18" s="1220">
        <v>1</v>
      </c>
      <c r="B18" s="1015"/>
      <c r="C18" s="1015"/>
      <c r="D18" s="1015"/>
      <c r="E18" s="981"/>
      <c r="F18" s="1026"/>
      <c r="G18" s="1026"/>
      <c r="H18" s="1026"/>
      <c r="I18" s="983"/>
      <c r="J18" s="979"/>
      <c r="K18" s="963"/>
      <c r="L18" s="1030">
        <f>mergeValue(A18)</f>
        <v>1</v>
      </c>
      <c r="M18" s="641" t="s">
        <v>20</v>
      </c>
      <c r="N18" s="646"/>
      <c r="O18" s="1221" t="str">
        <f>IF('Перечень тарифов'!J21="","","" &amp; 'Перечень тарифов'!J21 &amp; "")</f>
        <v>Тариф на тепловую энергию</v>
      </c>
      <c r="P18" s="1221"/>
      <c r="Q18" s="1221"/>
      <c r="R18" s="1221"/>
      <c r="S18" s="1221"/>
      <c r="T18" s="1221"/>
      <c r="U18" s="1221"/>
      <c r="V18" s="1221"/>
      <c r="W18" s="1221"/>
      <c r="X18" s="1221"/>
      <c r="Y18" s="1221"/>
      <c r="Z18" s="1221"/>
      <c r="AA18" s="1221"/>
      <c r="AB18" s="1221"/>
      <c r="AC18" s="1221"/>
      <c r="AD18" s="630" t="s">
        <v>475</v>
      </c>
      <c r="AF18" s="829"/>
      <c r="AG18" s="829" t="str">
        <f t="shared" ref="AG18:AG83" si="0">IF(M18="","",M18 )</f>
        <v>Наименование тарифа</v>
      </c>
      <c r="AH18" s="829"/>
      <c r="AI18" s="829"/>
      <c r="AJ18" s="829"/>
      <c r="AP18" s="1008"/>
      <c r="AQ18" s="1008"/>
    </row>
    <row r="19" spans="1:43" ht="22.5">
      <c r="A19" s="1220"/>
      <c r="B19" s="1220">
        <v>1</v>
      </c>
      <c r="C19" s="1015"/>
      <c r="D19" s="1015"/>
      <c r="E19" s="1026"/>
      <c r="F19" s="1026"/>
      <c r="G19" s="1026"/>
      <c r="H19" s="1026"/>
      <c r="I19" s="1021"/>
      <c r="J19" s="954"/>
      <c r="K19" s="957"/>
      <c r="L19" s="1030" t="str">
        <f>mergeValue(A19) &amp;"."&amp; mergeValue(B19)</f>
        <v>1.1</v>
      </c>
      <c r="M19" s="692" t="s">
        <v>16</v>
      </c>
      <c r="N19" s="646"/>
      <c r="O19" s="1221" t="str">
        <f>IF('Перечень тарифов'!N21="","","" &amp; 'Перечень тарифов'!N21 &amp; "")</f>
        <v>Бокситогорский муниципальный район, Бокситогорское (41603101);</v>
      </c>
      <c r="P19" s="1221"/>
      <c r="Q19" s="1221"/>
      <c r="R19" s="1221"/>
      <c r="S19" s="1221"/>
      <c r="T19" s="1221"/>
      <c r="U19" s="1221"/>
      <c r="V19" s="1221"/>
      <c r="W19" s="1221"/>
      <c r="X19" s="1221"/>
      <c r="Y19" s="1221"/>
      <c r="Z19" s="1221"/>
      <c r="AA19" s="1221"/>
      <c r="AB19" s="1221"/>
      <c r="AC19" s="1221"/>
      <c r="AD19" s="630" t="s">
        <v>476</v>
      </c>
      <c r="AF19" s="829"/>
      <c r="AG19" s="829" t="str">
        <f t="shared" si="0"/>
        <v>Территория действия тарифа</v>
      </c>
      <c r="AH19" s="829"/>
      <c r="AI19" s="829"/>
      <c r="AJ19" s="829"/>
      <c r="AP19" s="1008"/>
      <c r="AQ19" s="1008"/>
    </row>
    <row r="20" spans="1:43" hidden="1">
      <c r="A20" s="1220"/>
      <c r="B20" s="1220"/>
      <c r="C20" s="1220">
        <v>1</v>
      </c>
      <c r="D20" s="1015"/>
      <c r="E20" s="1026"/>
      <c r="F20" s="1026"/>
      <c r="G20" s="1026"/>
      <c r="H20" s="1026"/>
      <c r="I20" s="962"/>
      <c r="J20" s="954"/>
      <c r="K20" s="957"/>
      <c r="L20" s="1030" t="str">
        <f>mergeValue(A20) &amp;"."&amp; mergeValue(B20)&amp;"."&amp; mergeValue(C20)</f>
        <v>1.1.1</v>
      </c>
      <c r="M20" s="693"/>
      <c r="N20" s="646"/>
      <c r="O20" s="1221"/>
      <c r="P20" s="1221"/>
      <c r="Q20" s="1221"/>
      <c r="R20" s="1221"/>
      <c r="S20" s="1221"/>
      <c r="T20" s="1221"/>
      <c r="U20" s="1221"/>
      <c r="V20" s="1221"/>
      <c r="W20" s="1221"/>
      <c r="X20" s="1221"/>
      <c r="Y20" s="1221"/>
      <c r="Z20" s="1221"/>
      <c r="AA20" s="1221"/>
      <c r="AB20" s="1221"/>
      <c r="AC20" s="1221"/>
      <c r="AD20" s="630"/>
      <c r="AF20" s="829"/>
      <c r="AG20" s="829" t="str">
        <f t="shared" si="0"/>
        <v/>
      </c>
      <c r="AH20" s="829"/>
      <c r="AI20" s="829"/>
      <c r="AJ20" s="829"/>
      <c r="AP20" s="1008"/>
      <c r="AQ20" s="1008"/>
    </row>
    <row r="21" spans="1:43" hidden="1">
      <c r="A21" s="1220"/>
      <c r="B21" s="1220"/>
      <c r="C21" s="1220"/>
      <c r="D21" s="1220">
        <v>1</v>
      </c>
      <c r="E21" s="1026"/>
      <c r="F21" s="1026"/>
      <c r="G21" s="1026"/>
      <c r="H21" s="1026"/>
      <c r="I21" s="962"/>
      <c r="J21" s="954"/>
      <c r="K21" s="957"/>
      <c r="L21" s="1030" t="str">
        <f>mergeValue(A21) &amp;"."&amp; mergeValue(B21)&amp;"."&amp; mergeValue(C21)&amp;"."&amp; mergeValue(D21)</f>
        <v>1.1.1.1</v>
      </c>
      <c r="M21" s="694"/>
      <c r="N21" s="646"/>
      <c r="O21" s="1221"/>
      <c r="P21" s="1221"/>
      <c r="Q21" s="1221"/>
      <c r="R21" s="1221"/>
      <c r="S21" s="1221"/>
      <c r="T21" s="1221"/>
      <c r="U21" s="1221"/>
      <c r="V21" s="1221"/>
      <c r="W21" s="1221"/>
      <c r="X21" s="1221"/>
      <c r="Y21" s="1221"/>
      <c r="Z21" s="1221"/>
      <c r="AA21" s="1221"/>
      <c r="AB21" s="1221"/>
      <c r="AC21" s="1221"/>
      <c r="AD21" s="630"/>
      <c r="AF21" s="829"/>
      <c r="AG21" s="829" t="str">
        <f t="shared" si="0"/>
        <v/>
      </c>
      <c r="AH21" s="829"/>
      <c r="AI21" s="829"/>
      <c r="AJ21" s="829"/>
      <c r="AP21" s="1008"/>
      <c r="AQ21" s="1008"/>
    </row>
    <row r="22" spans="1:43" ht="21.75" customHeight="1">
      <c r="A22" s="1220"/>
      <c r="B22" s="1220"/>
      <c r="C22" s="1220"/>
      <c r="D22" s="1220"/>
      <c r="E22" s="1220">
        <v>1</v>
      </c>
      <c r="F22" s="1026"/>
      <c r="G22" s="1026"/>
      <c r="H22" s="1015">
        <v>1</v>
      </c>
      <c r="I22" s="1220">
        <v>1</v>
      </c>
      <c r="J22" s="1026"/>
      <c r="K22" s="965"/>
      <c r="L22" s="1030" t="str">
        <f>mergeValue(A22) &amp;"."&amp; mergeValue(B22)&amp;"."&amp; mergeValue(C22)&amp;"."&amp; mergeValue(D22)&amp;"."&amp; mergeValue(E22)</f>
        <v>1.1.1.1.1</v>
      </c>
      <c r="M22" s="554" t="s">
        <v>9</v>
      </c>
      <c r="N22" s="646"/>
      <c r="O22" s="1223" t="s">
        <v>3</v>
      </c>
      <c r="P22" s="1224"/>
      <c r="Q22" s="1224"/>
      <c r="R22" s="1224"/>
      <c r="S22" s="1224"/>
      <c r="T22" s="1224"/>
      <c r="U22" s="1224"/>
      <c r="V22" s="1224"/>
      <c r="W22" s="1224"/>
      <c r="X22" s="1224"/>
      <c r="Y22" s="1224"/>
      <c r="Z22" s="1224"/>
      <c r="AA22" s="1224"/>
      <c r="AB22" s="1224"/>
      <c r="AC22" s="1225"/>
      <c r="AD22" s="630" t="s">
        <v>636</v>
      </c>
      <c r="AF22" s="829"/>
      <c r="AG22" s="829" t="str">
        <f t="shared" si="0"/>
        <v>Схема подключения теплопотребляющей установки к коллектору источника тепловой энергии</v>
      </c>
      <c r="AH22" s="829"/>
      <c r="AI22" s="829"/>
      <c r="AJ22" s="829"/>
      <c r="AP22" s="1008"/>
      <c r="AQ22" s="1008"/>
    </row>
    <row r="23" spans="1:43" ht="26.25" customHeight="1">
      <c r="A23" s="1220"/>
      <c r="B23" s="1220"/>
      <c r="C23" s="1220"/>
      <c r="D23" s="1220"/>
      <c r="E23" s="1220"/>
      <c r="F23" s="1220">
        <v>1</v>
      </c>
      <c r="G23" s="1015"/>
      <c r="H23" s="1015"/>
      <c r="I23" s="1220"/>
      <c r="J23" s="1220">
        <v>1</v>
      </c>
      <c r="K23" s="966"/>
      <c r="L23" s="1030" t="str">
        <f>mergeValue(A23) &amp;"."&amp; mergeValue(B23)&amp;"."&amp; mergeValue(C23)&amp;"."&amp; mergeValue(D23)&amp;"."&amp; mergeValue(E23)&amp;"."&amp; mergeValue(F23)</f>
        <v>1.1.1.1.1.1</v>
      </c>
      <c r="M23" s="555" t="s">
        <v>10</v>
      </c>
      <c r="N23" s="646"/>
      <c r="O23" s="1223" t="s">
        <v>302</v>
      </c>
      <c r="P23" s="1224"/>
      <c r="Q23" s="1224"/>
      <c r="R23" s="1224"/>
      <c r="S23" s="1224"/>
      <c r="T23" s="1224"/>
      <c r="U23" s="1224"/>
      <c r="V23" s="1224"/>
      <c r="W23" s="1224"/>
      <c r="X23" s="1224"/>
      <c r="Y23" s="1224"/>
      <c r="Z23" s="1224"/>
      <c r="AA23" s="1224"/>
      <c r="AB23" s="1224"/>
      <c r="AC23" s="1225"/>
      <c r="AD23" s="630" t="s">
        <v>634</v>
      </c>
      <c r="AF23" s="829"/>
      <c r="AG23" s="829" t="str">
        <f t="shared" si="0"/>
        <v>Группа потребителей</v>
      </c>
      <c r="AH23" s="829"/>
      <c r="AI23" s="829"/>
      <c r="AJ23" s="829"/>
      <c r="AP23" s="1008"/>
      <c r="AQ23" s="1008"/>
    </row>
    <row r="24" spans="1:43" ht="17.100000000000001" customHeight="1">
      <c r="A24" s="1220"/>
      <c r="B24" s="1220"/>
      <c r="C24" s="1220"/>
      <c r="D24" s="1220"/>
      <c r="E24" s="1220"/>
      <c r="F24" s="1220"/>
      <c r="G24" s="1015">
        <v>1</v>
      </c>
      <c r="H24" s="1015"/>
      <c r="I24" s="1220"/>
      <c r="J24" s="1220"/>
      <c r="K24" s="966">
        <v>1</v>
      </c>
      <c r="L24" s="1030" t="str">
        <f>mergeValue(A24) &amp;"."&amp; mergeValue(B24)&amp;"."&amp; mergeValue(C24)&amp;"."&amp; mergeValue(D24)&amp;"."&amp; mergeValue(E24)&amp;"."&amp; mergeValue(F24)&amp;"."&amp; mergeValue(G24)</f>
        <v>1.1.1.1.1.1.1</v>
      </c>
      <c r="M24" s="1065" t="s">
        <v>640</v>
      </c>
      <c r="N24" s="646"/>
      <c r="O24" s="683">
        <v>2256.75</v>
      </c>
      <c r="P24" s="763"/>
      <c r="Q24" s="1090"/>
      <c r="R24" s="1256" t="s">
        <v>1197</v>
      </c>
      <c r="S24" s="1227" t="s">
        <v>83</v>
      </c>
      <c r="T24" s="1256" t="s">
        <v>1885</v>
      </c>
      <c r="U24" s="1227" t="s">
        <v>83</v>
      </c>
      <c r="V24" s="683">
        <v>2256.75</v>
      </c>
      <c r="W24" s="763"/>
      <c r="X24" s="1090"/>
      <c r="Y24" s="1256" t="s">
        <v>1886</v>
      </c>
      <c r="Z24" s="1227" t="s">
        <v>83</v>
      </c>
      <c r="AA24" s="1256" t="s">
        <v>1198</v>
      </c>
      <c r="AB24" s="1227" t="s">
        <v>84</v>
      </c>
      <c r="AC24" s="763"/>
      <c r="AD24" s="1237" t="s">
        <v>653</v>
      </c>
      <c r="AE24" s="1008" t="str">
        <f>strCheckDate(O25:AC25)</f>
        <v/>
      </c>
      <c r="AF24" s="829"/>
      <c r="AG24" s="829" t="str">
        <f t="shared" si="0"/>
        <v>вода</v>
      </c>
      <c r="AH24" s="829"/>
      <c r="AI24" s="829"/>
      <c r="AJ24" s="829"/>
      <c r="AP24" s="1008"/>
      <c r="AQ24" s="1008"/>
    </row>
    <row r="25" spans="1:43" ht="11.25" hidden="1" customHeight="1">
      <c r="A25" s="1220"/>
      <c r="B25" s="1220"/>
      <c r="C25" s="1220"/>
      <c r="D25" s="1220"/>
      <c r="E25" s="1220"/>
      <c r="F25" s="1220"/>
      <c r="G25" s="1015"/>
      <c r="H25" s="1015"/>
      <c r="I25" s="1220"/>
      <c r="J25" s="1220"/>
      <c r="K25" s="966"/>
      <c r="L25" s="800"/>
      <c r="M25" s="646"/>
      <c r="N25" s="646"/>
      <c r="O25" s="763"/>
      <c r="P25" s="763"/>
      <c r="Q25" s="769" t="str">
        <f>R24 &amp; "-" &amp; T24</f>
        <v>01.01.2022-30.06.2022</v>
      </c>
      <c r="R25" s="1226"/>
      <c r="S25" s="1227"/>
      <c r="T25" s="1226"/>
      <c r="U25" s="1227"/>
      <c r="V25" s="763"/>
      <c r="W25" s="763"/>
      <c r="X25" s="769" t="str">
        <f>Y24 &amp; "-" &amp; AA24</f>
        <v>01.07.2022-31.12.2022</v>
      </c>
      <c r="Y25" s="1226"/>
      <c r="Z25" s="1227"/>
      <c r="AA25" s="1226"/>
      <c r="AB25" s="1227"/>
      <c r="AC25" s="763"/>
      <c r="AD25" s="1238"/>
      <c r="AF25" s="829"/>
      <c r="AG25" s="829" t="str">
        <f t="shared" si="0"/>
        <v/>
      </c>
      <c r="AH25" s="829"/>
      <c r="AI25" s="829"/>
      <c r="AJ25" s="829"/>
      <c r="AP25" s="1008"/>
      <c r="AQ25" s="1008"/>
    </row>
    <row r="26" spans="1:43" ht="15" customHeight="1">
      <c r="A26" s="1220"/>
      <c r="B26" s="1220"/>
      <c r="C26" s="1220"/>
      <c r="D26" s="1220"/>
      <c r="E26" s="1220"/>
      <c r="F26" s="1220"/>
      <c r="G26" s="1026"/>
      <c r="H26" s="1015"/>
      <c r="I26" s="1220"/>
      <c r="J26" s="1220"/>
      <c r="K26" s="965"/>
      <c r="L26" s="688"/>
      <c r="M26" s="557" t="s">
        <v>25</v>
      </c>
      <c r="N26" s="1006"/>
      <c r="O26" s="1006"/>
      <c r="P26" s="1006"/>
      <c r="Q26" s="1006"/>
      <c r="R26" s="1006"/>
      <c r="S26" s="1006"/>
      <c r="T26" s="1006"/>
      <c r="U26" s="1006"/>
      <c r="V26" s="1006"/>
      <c r="W26" s="1006"/>
      <c r="X26" s="1006"/>
      <c r="Y26" s="1006"/>
      <c r="Z26" s="1006"/>
      <c r="AA26" s="1006"/>
      <c r="AB26" s="1006"/>
      <c r="AC26" s="762"/>
      <c r="AD26" s="1239"/>
      <c r="AF26" s="829"/>
      <c r="AG26" s="829" t="str">
        <f t="shared" si="0"/>
        <v>Добавить вид теплоносителя (параметры теплоносителя)</v>
      </c>
      <c r="AH26" s="829"/>
      <c r="AI26" s="829"/>
      <c r="AJ26" s="829"/>
      <c r="AP26" s="1008"/>
      <c r="AQ26" s="1008"/>
    </row>
    <row r="27" spans="1:43" s="1057" customFormat="1" ht="24" customHeight="1">
      <c r="A27" s="1220"/>
      <c r="B27" s="1220"/>
      <c r="C27" s="1220"/>
      <c r="D27" s="1220"/>
      <c r="E27" s="1220"/>
      <c r="F27" s="1220">
        <v>2</v>
      </c>
      <c r="G27" s="1075"/>
      <c r="H27" s="1075"/>
      <c r="I27" s="1220"/>
      <c r="J27" s="1255" t="s">
        <v>1874</v>
      </c>
      <c r="K27" s="966"/>
      <c r="L27" s="1118" t="str">
        <f>mergeValue(A27) &amp;"."&amp; mergeValue(B27)&amp;"."&amp; mergeValue(C27)&amp;"."&amp; mergeValue(D27)&amp;"."&amp; mergeValue(E27)&amp;"."&amp; mergeValue(F27)</f>
        <v>1.1.1.1.1.2</v>
      </c>
      <c r="M27" s="555" t="s">
        <v>10</v>
      </c>
      <c r="N27" s="646"/>
      <c r="O27" s="1223" t="s">
        <v>770</v>
      </c>
      <c r="P27" s="1224"/>
      <c r="Q27" s="1224"/>
      <c r="R27" s="1224"/>
      <c r="S27" s="1224"/>
      <c r="T27" s="1224"/>
      <c r="U27" s="1224"/>
      <c r="V27" s="1224"/>
      <c r="W27" s="1224"/>
      <c r="X27" s="1224"/>
      <c r="Y27" s="1224"/>
      <c r="Z27" s="1224"/>
      <c r="AA27" s="1224"/>
      <c r="AB27" s="1224"/>
      <c r="AC27" s="1225"/>
      <c r="AD27" s="630" t="s">
        <v>634</v>
      </c>
      <c r="AE27" s="1008"/>
      <c r="AF27" s="829"/>
      <c r="AG27" s="829" t="str">
        <f t="shared" si="0"/>
        <v>Группа потребителей</v>
      </c>
      <c r="AH27" s="829"/>
      <c r="AI27" s="829"/>
      <c r="AJ27" s="829"/>
      <c r="AK27" s="1008"/>
      <c r="AL27" s="1008"/>
      <c r="AM27" s="1008"/>
      <c r="AN27" s="1008"/>
      <c r="AO27" s="1008"/>
      <c r="AP27" s="1008"/>
      <c r="AQ27" s="1008"/>
    </row>
    <row r="28" spans="1:43" s="1057" customFormat="1" ht="17.100000000000001" customHeight="1">
      <c r="A28" s="1220"/>
      <c r="B28" s="1220"/>
      <c r="C28" s="1220"/>
      <c r="D28" s="1220"/>
      <c r="E28" s="1220"/>
      <c r="F28" s="1220"/>
      <c r="G28" s="1075">
        <v>1</v>
      </c>
      <c r="H28" s="1075"/>
      <c r="I28" s="1220"/>
      <c r="J28" s="1220"/>
      <c r="K28" s="966">
        <v>1</v>
      </c>
      <c r="L28" s="1118" t="str">
        <f>mergeValue(A28) &amp;"."&amp; mergeValue(B28)&amp;"."&amp; mergeValue(C28)&amp;"."&amp; mergeValue(D28)&amp;"."&amp; mergeValue(E28)&amp;"."&amp; mergeValue(F28)&amp;"."&amp; mergeValue(G28)</f>
        <v>1.1.1.1.1.2.1</v>
      </c>
      <c r="M28" s="1065" t="s">
        <v>640</v>
      </c>
      <c r="N28" s="646"/>
      <c r="O28" s="683">
        <v>1664.13</v>
      </c>
      <c r="P28" s="763"/>
      <c r="Q28" s="1090"/>
      <c r="R28" s="1256" t="s">
        <v>1197</v>
      </c>
      <c r="S28" s="1227" t="s">
        <v>83</v>
      </c>
      <c r="T28" s="1256" t="s">
        <v>1885</v>
      </c>
      <c r="U28" s="1227" t="s">
        <v>83</v>
      </c>
      <c r="V28" s="683">
        <v>1720.71</v>
      </c>
      <c r="W28" s="763"/>
      <c r="X28" s="1090"/>
      <c r="Y28" s="1256" t="s">
        <v>1886</v>
      </c>
      <c r="Z28" s="1227" t="s">
        <v>83</v>
      </c>
      <c r="AA28" s="1256" t="s">
        <v>1198</v>
      </c>
      <c r="AB28" s="1227" t="s">
        <v>84</v>
      </c>
      <c r="AC28" s="763"/>
      <c r="AD28" s="1237" t="s">
        <v>653</v>
      </c>
      <c r="AE28" s="1008" t="str">
        <f>strCheckDate(O29:AC29)</f>
        <v/>
      </c>
      <c r="AF28" s="829"/>
      <c r="AG28" s="829" t="str">
        <f t="shared" si="0"/>
        <v>вода</v>
      </c>
      <c r="AH28" s="829"/>
      <c r="AI28" s="829"/>
      <c r="AJ28" s="829"/>
      <c r="AK28" s="1008"/>
      <c r="AL28" s="1008"/>
      <c r="AM28" s="1008"/>
      <c r="AN28" s="1008"/>
      <c r="AO28" s="1008"/>
      <c r="AP28" s="1008"/>
      <c r="AQ28" s="1008"/>
    </row>
    <row r="29" spans="1:43" s="1057" customFormat="1" ht="11.25" hidden="1" customHeight="1">
      <c r="A29" s="1220"/>
      <c r="B29" s="1220"/>
      <c r="C29" s="1220"/>
      <c r="D29" s="1220"/>
      <c r="E29" s="1220"/>
      <c r="F29" s="1220"/>
      <c r="G29" s="1075"/>
      <c r="H29" s="1075"/>
      <c r="I29" s="1220"/>
      <c r="J29" s="1220"/>
      <c r="K29" s="966"/>
      <c r="L29" s="800"/>
      <c r="M29" s="646"/>
      <c r="N29" s="646"/>
      <c r="O29" s="763"/>
      <c r="P29" s="763"/>
      <c r="Q29" s="769" t="str">
        <f>R28 &amp; "-" &amp; T28</f>
        <v>01.01.2022-30.06.2022</v>
      </c>
      <c r="R29" s="1226"/>
      <c r="S29" s="1227"/>
      <c r="T29" s="1226"/>
      <c r="U29" s="1227"/>
      <c r="V29" s="763"/>
      <c r="W29" s="763"/>
      <c r="X29" s="769" t="str">
        <f>Y28 &amp; "-" &amp; AA28</f>
        <v>01.07.2022-31.12.2022</v>
      </c>
      <c r="Y29" s="1226"/>
      <c r="Z29" s="1227"/>
      <c r="AA29" s="1226"/>
      <c r="AB29" s="1227"/>
      <c r="AC29" s="763"/>
      <c r="AD29" s="1238"/>
      <c r="AE29" s="1008"/>
      <c r="AF29" s="829"/>
      <c r="AG29" s="829" t="str">
        <f t="shared" si="0"/>
        <v/>
      </c>
      <c r="AH29" s="829"/>
      <c r="AI29" s="829"/>
      <c r="AJ29" s="829"/>
      <c r="AK29" s="1008"/>
      <c r="AL29" s="1008"/>
      <c r="AM29" s="1008"/>
      <c r="AN29" s="1008"/>
      <c r="AO29" s="1008"/>
      <c r="AP29" s="1008"/>
      <c r="AQ29" s="1008"/>
    </row>
    <row r="30" spans="1:43" s="1057" customFormat="1" ht="15" customHeight="1">
      <c r="A30" s="1220"/>
      <c r="B30" s="1220"/>
      <c r="C30" s="1220"/>
      <c r="D30" s="1220"/>
      <c r="E30" s="1220"/>
      <c r="F30" s="1220"/>
      <c r="G30" s="1109"/>
      <c r="H30" s="1075"/>
      <c r="I30" s="1220"/>
      <c r="J30" s="1220"/>
      <c r="K30" s="965"/>
      <c r="L30" s="688"/>
      <c r="M30" s="557" t="s">
        <v>25</v>
      </c>
      <c r="N30" s="1006"/>
      <c r="O30" s="1006"/>
      <c r="P30" s="1006"/>
      <c r="Q30" s="1006"/>
      <c r="R30" s="1006"/>
      <c r="S30" s="1006"/>
      <c r="T30" s="1006"/>
      <c r="U30" s="1006"/>
      <c r="V30" s="1006"/>
      <c r="W30" s="1006"/>
      <c r="X30" s="1006"/>
      <c r="Y30" s="1006"/>
      <c r="Z30" s="1006"/>
      <c r="AA30" s="1006"/>
      <c r="AB30" s="1006"/>
      <c r="AC30" s="762"/>
      <c r="AD30" s="1239"/>
      <c r="AE30" s="1008"/>
      <c r="AF30" s="829"/>
      <c r="AG30" s="829" t="str">
        <f t="shared" si="0"/>
        <v>Добавить вид теплоносителя (параметры теплоносителя)</v>
      </c>
      <c r="AH30" s="829"/>
      <c r="AI30" s="829"/>
      <c r="AJ30" s="829"/>
      <c r="AK30" s="1008"/>
      <c r="AL30" s="1008"/>
      <c r="AM30" s="1008"/>
      <c r="AN30" s="1008"/>
      <c r="AO30" s="1008"/>
      <c r="AP30" s="1008"/>
      <c r="AQ30" s="1008"/>
    </row>
    <row r="31" spans="1:43" s="1057" customFormat="1" ht="26.25" customHeight="1">
      <c r="A31" s="1220"/>
      <c r="B31" s="1220"/>
      <c r="C31" s="1220"/>
      <c r="D31" s="1220"/>
      <c r="E31" s="1220"/>
      <c r="F31" s="1220">
        <v>3</v>
      </c>
      <c r="G31" s="1075"/>
      <c r="H31" s="1075"/>
      <c r="I31" s="1220"/>
      <c r="J31" s="1255" t="s">
        <v>1874</v>
      </c>
      <c r="K31" s="966"/>
      <c r="L31" s="1118" t="str">
        <f>mergeValue(A31) &amp;"."&amp; mergeValue(B31)&amp;"."&amp; mergeValue(C31)&amp;"."&amp; mergeValue(D31)&amp;"."&amp; mergeValue(E31)&amp;"."&amp; mergeValue(F31)</f>
        <v>1.1.1.1.1.3</v>
      </c>
      <c r="M31" s="555" t="s">
        <v>10</v>
      </c>
      <c r="N31" s="646"/>
      <c r="O31" s="1223" t="s">
        <v>303</v>
      </c>
      <c r="P31" s="1224"/>
      <c r="Q31" s="1224"/>
      <c r="R31" s="1224"/>
      <c r="S31" s="1224"/>
      <c r="T31" s="1224"/>
      <c r="U31" s="1224"/>
      <c r="V31" s="1224"/>
      <c r="W31" s="1224"/>
      <c r="X31" s="1224"/>
      <c r="Y31" s="1224"/>
      <c r="Z31" s="1224"/>
      <c r="AA31" s="1224"/>
      <c r="AB31" s="1224"/>
      <c r="AC31" s="1225"/>
      <c r="AD31" s="630" t="s">
        <v>634</v>
      </c>
      <c r="AE31" s="1008"/>
      <c r="AF31" s="829"/>
      <c r="AG31" s="829" t="str">
        <f t="shared" si="0"/>
        <v>Группа потребителей</v>
      </c>
      <c r="AH31" s="829"/>
      <c r="AI31" s="829"/>
      <c r="AJ31" s="829"/>
      <c r="AK31" s="1008"/>
      <c r="AL31" s="1008"/>
      <c r="AM31" s="1008"/>
      <c r="AN31" s="1008"/>
      <c r="AO31" s="1008"/>
      <c r="AP31" s="1008"/>
      <c r="AQ31" s="1008"/>
    </row>
    <row r="32" spans="1:43" s="1057" customFormat="1" ht="17.100000000000001" customHeight="1">
      <c r="A32" s="1220"/>
      <c r="B32" s="1220"/>
      <c r="C32" s="1220"/>
      <c r="D32" s="1220"/>
      <c r="E32" s="1220"/>
      <c r="F32" s="1220"/>
      <c r="G32" s="1075">
        <v>1</v>
      </c>
      <c r="H32" s="1075"/>
      <c r="I32" s="1220"/>
      <c r="J32" s="1220"/>
      <c r="K32" s="966">
        <v>1</v>
      </c>
      <c r="L32" s="1118" t="str">
        <f>mergeValue(A32) &amp;"."&amp; mergeValue(B32)&amp;"."&amp; mergeValue(C32)&amp;"."&amp; mergeValue(D32)&amp;"."&amp; mergeValue(E32)&amp;"."&amp; mergeValue(F32)&amp;"."&amp; mergeValue(G32)</f>
        <v>1.1.1.1.1.3.1</v>
      </c>
      <c r="M32" s="1065" t="s">
        <v>640</v>
      </c>
      <c r="N32" s="646"/>
      <c r="O32" s="683">
        <v>2256.75</v>
      </c>
      <c r="P32" s="763"/>
      <c r="Q32" s="1090"/>
      <c r="R32" s="1256" t="s">
        <v>1197</v>
      </c>
      <c r="S32" s="1227" t="s">
        <v>83</v>
      </c>
      <c r="T32" s="1256" t="s">
        <v>1885</v>
      </c>
      <c r="U32" s="1227" t="s">
        <v>83</v>
      </c>
      <c r="V32" s="683">
        <v>2256.75</v>
      </c>
      <c r="W32" s="763"/>
      <c r="X32" s="1090"/>
      <c r="Y32" s="1256" t="s">
        <v>1886</v>
      </c>
      <c r="Z32" s="1227" t="s">
        <v>83</v>
      </c>
      <c r="AA32" s="1256" t="s">
        <v>1198</v>
      </c>
      <c r="AB32" s="1227" t="s">
        <v>84</v>
      </c>
      <c r="AC32" s="763"/>
      <c r="AD32" s="1237" t="s">
        <v>653</v>
      </c>
      <c r="AE32" s="1008" t="str">
        <f>strCheckDate(O33:AC33)</f>
        <v/>
      </c>
      <c r="AF32" s="829"/>
      <c r="AG32" s="829" t="str">
        <f t="shared" si="0"/>
        <v>вода</v>
      </c>
      <c r="AH32" s="829"/>
      <c r="AI32" s="829"/>
      <c r="AJ32" s="829"/>
      <c r="AK32" s="1008"/>
      <c r="AL32" s="1008"/>
      <c r="AM32" s="1008"/>
      <c r="AN32" s="1008"/>
      <c r="AO32" s="1008"/>
      <c r="AP32" s="1008"/>
      <c r="AQ32" s="1008"/>
    </row>
    <row r="33" spans="1:43" s="1057" customFormat="1" ht="11.25" hidden="1" customHeight="1">
      <c r="A33" s="1220"/>
      <c r="B33" s="1220"/>
      <c r="C33" s="1220"/>
      <c r="D33" s="1220"/>
      <c r="E33" s="1220"/>
      <c r="F33" s="1220"/>
      <c r="G33" s="1075"/>
      <c r="H33" s="1075"/>
      <c r="I33" s="1220"/>
      <c r="J33" s="1220"/>
      <c r="K33" s="966"/>
      <c r="L33" s="800"/>
      <c r="M33" s="646"/>
      <c r="N33" s="646"/>
      <c r="O33" s="763"/>
      <c r="P33" s="763"/>
      <c r="Q33" s="769" t="str">
        <f>R32 &amp; "-" &amp; T32</f>
        <v>01.01.2022-30.06.2022</v>
      </c>
      <c r="R33" s="1226"/>
      <c r="S33" s="1227"/>
      <c r="T33" s="1226"/>
      <c r="U33" s="1227"/>
      <c r="V33" s="763"/>
      <c r="W33" s="763"/>
      <c r="X33" s="769" t="str">
        <f>Y32 &amp; "-" &amp; AA32</f>
        <v>01.07.2022-31.12.2022</v>
      </c>
      <c r="Y33" s="1226"/>
      <c r="Z33" s="1227"/>
      <c r="AA33" s="1226"/>
      <c r="AB33" s="1227"/>
      <c r="AC33" s="763"/>
      <c r="AD33" s="1238"/>
      <c r="AE33" s="1008"/>
      <c r="AF33" s="829"/>
      <c r="AG33" s="829" t="str">
        <f t="shared" si="0"/>
        <v/>
      </c>
      <c r="AH33" s="829"/>
      <c r="AI33" s="829"/>
      <c r="AJ33" s="829"/>
      <c r="AK33" s="1008"/>
      <c r="AL33" s="1008"/>
      <c r="AM33" s="1008"/>
      <c r="AN33" s="1008"/>
      <c r="AO33" s="1008"/>
      <c r="AP33" s="1008"/>
      <c r="AQ33" s="1008"/>
    </row>
    <row r="34" spans="1:43" s="1057" customFormat="1" ht="15" customHeight="1">
      <c r="A34" s="1220"/>
      <c r="B34" s="1220"/>
      <c r="C34" s="1220"/>
      <c r="D34" s="1220"/>
      <c r="E34" s="1220"/>
      <c r="F34" s="1220"/>
      <c r="G34" s="1109"/>
      <c r="H34" s="1075"/>
      <c r="I34" s="1220"/>
      <c r="J34" s="1220"/>
      <c r="K34" s="965"/>
      <c r="L34" s="688"/>
      <c r="M34" s="557" t="s">
        <v>25</v>
      </c>
      <c r="N34" s="1006"/>
      <c r="O34" s="1006"/>
      <c r="P34" s="1006"/>
      <c r="Q34" s="1006"/>
      <c r="R34" s="1006"/>
      <c r="S34" s="1006"/>
      <c r="T34" s="1006"/>
      <c r="U34" s="1006"/>
      <c r="V34" s="1006"/>
      <c r="W34" s="1006"/>
      <c r="X34" s="1006"/>
      <c r="Y34" s="1006"/>
      <c r="Z34" s="1006"/>
      <c r="AA34" s="1006"/>
      <c r="AB34" s="1006"/>
      <c r="AC34" s="762"/>
      <c r="AD34" s="1239"/>
      <c r="AE34" s="1008"/>
      <c r="AF34" s="829"/>
      <c r="AG34" s="829" t="str">
        <f t="shared" si="0"/>
        <v>Добавить вид теплоносителя (параметры теплоносителя)</v>
      </c>
      <c r="AH34" s="829"/>
      <c r="AI34" s="829"/>
      <c r="AJ34" s="829"/>
      <c r="AK34" s="1008"/>
      <c r="AL34" s="1008"/>
      <c r="AM34" s="1008"/>
      <c r="AN34" s="1008"/>
      <c r="AO34" s="1008"/>
      <c r="AP34" s="1008"/>
      <c r="AQ34" s="1008"/>
    </row>
    <row r="35" spans="1:43" ht="15" customHeight="1">
      <c r="A35" s="1220"/>
      <c r="B35" s="1220"/>
      <c r="C35" s="1220"/>
      <c r="D35" s="1220"/>
      <c r="E35" s="1220"/>
      <c r="F35" s="1026"/>
      <c r="G35" s="1026"/>
      <c r="H35" s="1015"/>
      <c r="I35" s="1220"/>
      <c r="J35" s="1026"/>
      <c r="K35" s="965"/>
      <c r="L35" s="688"/>
      <c r="M35" s="556" t="s">
        <v>11</v>
      </c>
      <c r="N35" s="1006"/>
      <c r="O35" s="1006"/>
      <c r="P35" s="1006"/>
      <c r="Q35" s="1006"/>
      <c r="R35" s="1006"/>
      <c r="S35" s="1006"/>
      <c r="T35" s="1006"/>
      <c r="U35" s="1005"/>
      <c r="V35" s="1006"/>
      <c r="W35" s="1006"/>
      <c r="X35" s="1006"/>
      <c r="Y35" s="1006"/>
      <c r="Z35" s="1006"/>
      <c r="AA35" s="1006"/>
      <c r="AB35" s="1005"/>
      <c r="AC35" s="1006"/>
      <c r="AD35" s="665"/>
      <c r="AF35" s="829"/>
      <c r="AG35" s="829" t="str">
        <f t="shared" si="0"/>
        <v>Добавить группу потребителей</v>
      </c>
      <c r="AH35" s="829"/>
      <c r="AI35" s="829"/>
      <c r="AJ35" s="829"/>
      <c r="AP35" s="1008"/>
      <c r="AQ35" s="1008"/>
    </row>
    <row r="36" spans="1:43" ht="15" customHeight="1">
      <c r="A36" s="1220"/>
      <c r="B36" s="1220"/>
      <c r="C36" s="1220"/>
      <c r="D36" s="1220"/>
      <c r="E36" s="964"/>
      <c r="F36" s="1026"/>
      <c r="G36" s="1026"/>
      <c r="H36" s="1026"/>
      <c r="I36" s="979"/>
      <c r="J36" s="994"/>
      <c r="K36" s="963"/>
      <c r="L36" s="688"/>
      <c r="M36" s="1001" t="s">
        <v>12</v>
      </c>
      <c r="N36" s="1006"/>
      <c r="O36" s="1006"/>
      <c r="P36" s="1006"/>
      <c r="Q36" s="1006"/>
      <c r="R36" s="1006"/>
      <c r="S36" s="1006"/>
      <c r="T36" s="1006"/>
      <c r="U36" s="1005"/>
      <c r="V36" s="1006"/>
      <c r="W36" s="1006"/>
      <c r="X36" s="1006"/>
      <c r="Y36" s="1006"/>
      <c r="Z36" s="1006"/>
      <c r="AA36" s="1006"/>
      <c r="AB36" s="1005"/>
      <c r="AC36" s="1006"/>
      <c r="AD36" s="665"/>
      <c r="AF36" s="829"/>
      <c r="AG36" s="829" t="str">
        <f t="shared" si="0"/>
        <v>Добавить схему подключения</v>
      </c>
      <c r="AH36" s="829"/>
      <c r="AI36" s="829"/>
      <c r="AJ36" s="829"/>
      <c r="AP36" s="1008"/>
      <c r="AQ36" s="1008"/>
    </row>
    <row r="37" spans="1:43" s="1057" customFormat="1" ht="22.5">
      <c r="A37" s="1220"/>
      <c r="B37" s="1220">
        <v>2</v>
      </c>
      <c r="C37" s="1075"/>
      <c r="D37" s="1075"/>
      <c r="E37" s="1109"/>
      <c r="F37" s="1109"/>
      <c r="G37" s="1109"/>
      <c r="H37" s="1109"/>
      <c r="I37" s="1105"/>
      <c r="J37" s="954"/>
      <c r="K37" s="957"/>
      <c r="L37" s="1118" t="str">
        <f>mergeValue(A37) &amp;"."&amp; mergeValue(B37)</f>
        <v>1.2</v>
      </c>
      <c r="M37" s="692" t="s">
        <v>16</v>
      </c>
      <c r="N37" s="646"/>
      <c r="O37" s="1257" t="str">
        <f>IF('Перечень тарифов'!N24="","","" &amp; 'Перечень тарифов'!N24 &amp; "")</f>
        <v>Бокситогорский муниципальный район, Большедворское (41603412);</v>
      </c>
      <c r="P37" s="1258"/>
      <c r="Q37" s="1258"/>
      <c r="R37" s="1258"/>
      <c r="S37" s="1258"/>
      <c r="T37" s="1258"/>
      <c r="U37" s="1258"/>
      <c r="V37" s="1258"/>
      <c r="W37" s="1258"/>
      <c r="X37" s="1258"/>
      <c r="Y37" s="1258"/>
      <c r="Z37" s="1258"/>
      <c r="AA37" s="1258"/>
      <c r="AB37" s="1258"/>
      <c r="AC37" s="1259"/>
      <c r="AD37" s="630" t="s">
        <v>476</v>
      </c>
      <c r="AE37" s="1008"/>
      <c r="AF37" s="829"/>
      <c r="AG37" s="829" t="str">
        <f t="shared" si="0"/>
        <v>Территория действия тарифа</v>
      </c>
      <c r="AH37" s="829"/>
      <c r="AI37" s="829"/>
      <c r="AJ37" s="829"/>
      <c r="AK37" s="1008"/>
      <c r="AL37" s="1008"/>
      <c r="AM37" s="1008"/>
      <c r="AN37" s="1008"/>
      <c r="AO37" s="1008"/>
      <c r="AP37" s="1008"/>
      <c r="AQ37" s="1008"/>
    </row>
    <row r="38" spans="1:43" s="1057" customFormat="1" hidden="1">
      <c r="A38" s="1220"/>
      <c r="B38" s="1220"/>
      <c r="C38" s="1220">
        <v>1</v>
      </c>
      <c r="D38" s="1075"/>
      <c r="E38" s="1109"/>
      <c r="F38" s="1109"/>
      <c r="G38" s="1109"/>
      <c r="H38" s="1109"/>
      <c r="I38" s="962"/>
      <c r="J38" s="954"/>
      <c r="K38" s="957"/>
      <c r="L38" s="1118" t="str">
        <f>mergeValue(A38) &amp;"."&amp; mergeValue(B38)&amp;"."&amp; mergeValue(C38)</f>
        <v>1.2.1</v>
      </c>
      <c r="M38" s="693"/>
      <c r="N38" s="646"/>
      <c r="O38" s="1257"/>
      <c r="P38" s="1258"/>
      <c r="Q38" s="1258"/>
      <c r="R38" s="1258"/>
      <c r="S38" s="1258"/>
      <c r="T38" s="1258"/>
      <c r="U38" s="1258"/>
      <c r="V38" s="1258"/>
      <c r="W38" s="1258"/>
      <c r="X38" s="1258"/>
      <c r="Y38" s="1258"/>
      <c r="Z38" s="1258"/>
      <c r="AA38" s="1258"/>
      <c r="AB38" s="1258"/>
      <c r="AC38" s="1259"/>
      <c r="AD38" s="630"/>
      <c r="AE38" s="1008"/>
      <c r="AF38" s="829"/>
      <c r="AG38" s="829" t="str">
        <f t="shared" si="0"/>
        <v/>
      </c>
      <c r="AH38" s="829"/>
      <c r="AI38" s="829"/>
      <c r="AJ38" s="829"/>
      <c r="AK38" s="1008"/>
      <c r="AL38" s="1008"/>
      <c r="AM38" s="1008"/>
      <c r="AN38" s="1008"/>
      <c r="AO38" s="1008"/>
      <c r="AP38" s="1008"/>
      <c r="AQ38" s="1008"/>
    </row>
    <row r="39" spans="1:43" s="1057" customFormat="1" hidden="1">
      <c r="A39" s="1220"/>
      <c r="B39" s="1220"/>
      <c r="C39" s="1220"/>
      <c r="D39" s="1220">
        <v>1</v>
      </c>
      <c r="E39" s="1109"/>
      <c r="F39" s="1109"/>
      <c r="G39" s="1109"/>
      <c r="H39" s="1109"/>
      <c r="I39" s="962"/>
      <c r="J39" s="954"/>
      <c r="K39" s="957"/>
      <c r="L39" s="1118" t="str">
        <f>mergeValue(A39) &amp;"."&amp; mergeValue(B39)&amp;"."&amp; mergeValue(C39)&amp;"."&amp; mergeValue(D39)</f>
        <v>1.2.1.1</v>
      </c>
      <c r="M39" s="694"/>
      <c r="N39" s="646"/>
      <c r="O39" s="1257"/>
      <c r="P39" s="1258"/>
      <c r="Q39" s="1258"/>
      <c r="R39" s="1258"/>
      <c r="S39" s="1258"/>
      <c r="T39" s="1258"/>
      <c r="U39" s="1258"/>
      <c r="V39" s="1258"/>
      <c r="W39" s="1258"/>
      <c r="X39" s="1258"/>
      <c r="Y39" s="1258"/>
      <c r="Z39" s="1258"/>
      <c r="AA39" s="1258"/>
      <c r="AB39" s="1258"/>
      <c r="AC39" s="1259"/>
      <c r="AD39" s="630"/>
      <c r="AE39" s="1008"/>
      <c r="AF39" s="829"/>
      <c r="AG39" s="829" t="str">
        <f t="shared" si="0"/>
        <v/>
      </c>
      <c r="AH39" s="829"/>
      <c r="AI39" s="829"/>
      <c r="AJ39" s="829"/>
      <c r="AK39" s="1008"/>
      <c r="AL39" s="1008"/>
      <c r="AM39" s="1008"/>
      <c r="AN39" s="1008"/>
      <c r="AO39" s="1008"/>
      <c r="AP39" s="1008"/>
      <c r="AQ39" s="1008"/>
    </row>
    <row r="40" spans="1:43" s="1057" customFormat="1" ht="21.75" customHeight="1">
      <c r="A40" s="1220"/>
      <c r="B40" s="1220"/>
      <c r="C40" s="1220"/>
      <c r="D40" s="1220"/>
      <c r="E40" s="1220">
        <v>1</v>
      </c>
      <c r="F40" s="1109"/>
      <c r="G40" s="1109"/>
      <c r="H40" s="1075">
        <v>1</v>
      </c>
      <c r="I40" s="1220">
        <v>1</v>
      </c>
      <c r="J40" s="1109"/>
      <c r="K40" s="965"/>
      <c r="L40" s="1118" t="str">
        <f>mergeValue(A40) &amp;"."&amp; mergeValue(B40)&amp;"."&amp; mergeValue(C40)&amp;"."&amp; mergeValue(D40)&amp;"."&amp; mergeValue(E40)</f>
        <v>1.2.1.1.1</v>
      </c>
      <c r="M40" s="554" t="s">
        <v>9</v>
      </c>
      <c r="N40" s="646"/>
      <c r="O40" s="1223" t="s">
        <v>3</v>
      </c>
      <c r="P40" s="1224"/>
      <c r="Q40" s="1224"/>
      <c r="R40" s="1224"/>
      <c r="S40" s="1224"/>
      <c r="T40" s="1224"/>
      <c r="U40" s="1224"/>
      <c r="V40" s="1224"/>
      <c r="W40" s="1224"/>
      <c r="X40" s="1224"/>
      <c r="Y40" s="1224"/>
      <c r="Z40" s="1224"/>
      <c r="AA40" s="1224"/>
      <c r="AB40" s="1224"/>
      <c r="AC40" s="1225"/>
      <c r="AD40" s="630" t="s">
        <v>636</v>
      </c>
      <c r="AE40" s="1008"/>
      <c r="AF40" s="829"/>
      <c r="AG40" s="829" t="str">
        <f t="shared" si="0"/>
        <v>Схема подключения теплопотребляющей установки к коллектору источника тепловой энергии</v>
      </c>
      <c r="AH40" s="829"/>
      <c r="AI40" s="829"/>
      <c r="AJ40" s="829"/>
      <c r="AK40" s="1008"/>
      <c r="AL40" s="1008"/>
      <c r="AM40" s="1008"/>
      <c r="AN40" s="1008"/>
      <c r="AO40" s="1008"/>
      <c r="AP40" s="1008"/>
      <c r="AQ40" s="1008"/>
    </row>
    <row r="41" spans="1:43" s="1057" customFormat="1" ht="21.75" customHeight="1">
      <c r="A41" s="1220"/>
      <c r="B41" s="1220"/>
      <c r="C41" s="1220"/>
      <c r="D41" s="1220"/>
      <c r="E41" s="1220"/>
      <c r="F41" s="1220">
        <v>1</v>
      </c>
      <c r="G41" s="1075"/>
      <c r="H41" s="1075"/>
      <c r="I41" s="1220"/>
      <c r="J41" s="1220">
        <v>1</v>
      </c>
      <c r="K41" s="966"/>
      <c r="L41" s="1118" t="str">
        <f>mergeValue(A41) &amp;"."&amp; mergeValue(B41)&amp;"."&amp; mergeValue(C41)&amp;"."&amp; mergeValue(D41)&amp;"."&amp; mergeValue(E41)&amp;"."&amp; mergeValue(F41)</f>
        <v>1.2.1.1.1.1</v>
      </c>
      <c r="M41" s="555" t="s">
        <v>10</v>
      </c>
      <c r="N41" s="646"/>
      <c r="O41" s="1223" t="s">
        <v>302</v>
      </c>
      <c r="P41" s="1224"/>
      <c r="Q41" s="1224"/>
      <c r="R41" s="1224"/>
      <c r="S41" s="1224"/>
      <c r="T41" s="1224"/>
      <c r="U41" s="1224"/>
      <c r="V41" s="1224"/>
      <c r="W41" s="1224"/>
      <c r="X41" s="1224"/>
      <c r="Y41" s="1224"/>
      <c r="Z41" s="1224"/>
      <c r="AA41" s="1224"/>
      <c r="AB41" s="1224"/>
      <c r="AC41" s="1225"/>
      <c r="AD41" s="630" t="s">
        <v>634</v>
      </c>
      <c r="AE41" s="1008"/>
      <c r="AF41" s="829"/>
      <c r="AG41" s="829" t="str">
        <f t="shared" si="0"/>
        <v>Группа потребителей</v>
      </c>
      <c r="AH41" s="829"/>
      <c r="AI41" s="829"/>
      <c r="AJ41" s="829"/>
      <c r="AK41" s="1008"/>
      <c r="AL41" s="1008"/>
      <c r="AM41" s="1008"/>
      <c r="AN41" s="1008"/>
      <c r="AO41" s="1008"/>
      <c r="AP41" s="1008"/>
      <c r="AQ41" s="1008"/>
    </row>
    <row r="42" spans="1:43" s="1057" customFormat="1" ht="17.100000000000001" customHeight="1">
      <c r="A42" s="1220"/>
      <c r="B42" s="1220"/>
      <c r="C42" s="1220"/>
      <c r="D42" s="1220"/>
      <c r="E42" s="1220"/>
      <c r="F42" s="1220"/>
      <c r="G42" s="1075">
        <v>1</v>
      </c>
      <c r="H42" s="1075"/>
      <c r="I42" s="1220"/>
      <c r="J42" s="1220"/>
      <c r="K42" s="966">
        <v>1</v>
      </c>
      <c r="L42" s="1118" t="str">
        <f>mergeValue(A42) &amp;"."&amp; mergeValue(B42)&amp;"."&amp; mergeValue(C42)&amp;"."&amp; mergeValue(D42)&amp;"."&amp; mergeValue(E42)&amp;"."&amp; mergeValue(F42)&amp;"."&amp; mergeValue(G42)</f>
        <v>1.2.1.1.1.1.1</v>
      </c>
      <c r="M42" s="1065" t="s">
        <v>640</v>
      </c>
      <c r="N42" s="646"/>
      <c r="O42" s="683">
        <v>2256.75</v>
      </c>
      <c r="P42" s="763"/>
      <c r="Q42" s="1090"/>
      <c r="R42" s="1256" t="s">
        <v>1197</v>
      </c>
      <c r="S42" s="1227" t="s">
        <v>83</v>
      </c>
      <c r="T42" s="1256" t="s">
        <v>1885</v>
      </c>
      <c r="U42" s="1227" t="s">
        <v>83</v>
      </c>
      <c r="V42" s="683">
        <v>2256.75</v>
      </c>
      <c r="W42" s="763"/>
      <c r="X42" s="1090"/>
      <c r="Y42" s="1256" t="s">
        <v>1886</v>
      </c>
      <c r="Z42" s="1227" t="s">
        <v>83</v>
      </c>
      <c r="AA42" s="1256" t="s">
        <v>1198</v>
      </c>
      <c r="AB42" s="1227" t="s">
        <v>84</v>
      </c>
      <c r="AC42" s="763"/>
      <c r="AD42" s="1237" t="s">
        <v>653</v>
      </c>
      <c r="AE42" s="1008" t="str">
        <f>strCheckDate(O43:AC43)</f>
        <v/>
      </c>
      <c r="AF42" s="829"/>
      <c r="AG42" s="829" t="str">
        <f t="shared" si="0"/>
        <v>вода</v>
      </c>
      <c r="AH42" s="829"/>
      <c r="AI42" s="829"/>
      <c r="AJ42" s="829"/>
      <c r="AK42" s="1008"/>
      <c r="AL42" s="1008"/>
      <c r="AM42" s="1008"/>
      <c r="AN42" s="1008"/>
      <c r="AO42" s="1008"/>
      <c r="AP42" s="1008"/>
      <c r="AQ42" s="1008"/>
    </row>
    <row r="43" spans="1:43" s="1057" customFormat="1" ht="11.25" hidden="1" customHeight="1">
      <c r="A43" s="1220"/>
      <c r="B43" s="1220"/>
      <c r="C43" s="1220"/>
      <c r="D43" s="1220"/>
      <c r="E43" s="1220"/>
      <c r="F43" s="1220"/>
      <c r="G43" s="1075"/>
      <c r="H43" s="1075"/>
      <c r="I43" s="1220"/>
      <c r="J43" s="1220"/>
      <c r="K43" s="966"/>
      <c r="L43" s="800"/>
      <c r="M43" s="646"/>
      <c r="N43" s="646"/>
      <c r="O43" s="763"/>
      <c r="P43" s="763"/>
      <c r="Q43" s="769" t="str">
        <f>R42 &amp; "-" &amp; T42</f>
        <v>01.01.2022-30.06.2022</v>
      </c>
      <c r="R43" s="1226"/>
      <c r="S43" s="1227"/>
      <c r="T43" s="1226"/>
      <c r="U43" s="1227"/>
      <c r="V43" s="763"/>
      <c r="W43" s="763"/>
      <c r="X43" s="769" t="str">
        <f>Y42 &amp; "-" &amp; AA42</f>
        <v>01.07.2022-31.12.2022</v>
      </c>
      <c r="Y43" s="1226"/>
      <c r="Z43" s="1227"/>
      <c r="AA43" s="1226"/>
      <c r="AB43" s="1227"/>
      <c r="AC43" s="763"/>
      <c r="AD43" s="1238"/>
      <c r="AE43" s="1008"/>
      <c r="AF43" s="829"/>
      <c r="AG43" s="829" t="str">
        <f t="shared" si="0"/>
        <v/>
      </c>
      <c r="AH43" s="829"/>
      <c r="AI43" s="829"/>
      <c r="AJ43" s="829"/>
      <c r="AK43" s="1008"/>
      <c r="AL43" s="1008"/>
      <c r="AM43" s="1008"/>
      <c r="AN43" s="1008"/>
      <c r="AO43" s="1008"/>
      <c r="AP43" s="1008"/>
      <c r="AQ43" s="1008"/>
    </row>
    <row r="44" spans="1:43" s="1057" customFormat="1" ht="15" customHeight="1">
      <c r="A44" s="1220"/>
      <c r="B44" s="1220"/>
      <c r="C44" s="1220"/>
      <c r="D44" s="1220"/>
      <c r="E44" s="1220"/>
      <c r="F44" s="1220"/>
      <c r="G44" s="1109"/>
      <c r="H44" s="1075"/>
      <c r="I44" s="1220"/>
      <c r="J44" s="1220"/>
      <c r="K44" s="965"/>
      <c r="L44" s="688"/>
      <c r="M44" s="557" t="s">
        <v>25</v>
      </c>
      <c r="N44" s="1006"/>
      <c r="O44" s="1006"/>
      <c r="P44" s="1006"/>
      <c r="Q44" s="1006"/>
      <c r="R44" s="1006"/>
      <c r="S44" s="1006"/>
      <c r="T44" s="1006"/>
      <c r="U44" s="1006"/>
      <c r="V44" s="1006"/>
      <c r="W44" s="1006"/>
      <c r="X44" s="1006"/>
      <c r="Y44" s="1006"/>
      <c r="Z44" s="1006"/>
      <c r="AA44" s="1006"/>
      <c r="AB44" s="1006"/>
      <c r="AC44" s="762"/>
      <c r="AD44" s="1239"/>
      <c r="AE44" s="1008"/>
      <c r="AF44" s="829"/>
      <c r="AG44" s="829" t="str">
        <f t="shared" si="0"/>
        <v>Добавить вид теплоносителя (параметры теплоносителя)</v>
      </c>
      <c r="AH44" s="829"/>
      <c r="AI44" s="829"/>
      <c r="AJ44" s="829"/>
      <c r="AK44" s="1008"/>
      <c r="AL44" s="1008"/>
      <c r="AM44" s="1008"/>
      <c r="AN44" s="1008"/>
      <c r="AO44" s="1008"/>
      <c r="AP44" s="1008"/>
      <c r="AQ44" s="1008"/>
    </row>
    <row r="45" spans="1:43" s="1057" customFormat="1" ht="23.25" customHeight="1">
      <c r="A45" s="1220"/>
      <c r="B45" s="1220"/>
      <c r="C45" s="1220"/>
      <c r="D45" s="1220"/>
      <c r="E45" s="1220"/>
      <c r="F45" s="1220">
        <v>2</v>
      </c>
      <c r="G45" s="1075"/>
      <c r="H45" s="1075"/>
      <c r="I45" s="1220"/>
      <c r="J45" s="1255" t="s">
        <v>1874</v>
      </c>
      <c r="K45" s="966"/>
      <c r="L45" s="1118" t="str">
        <f>mergeValue(A45) &amp;"."&amp; mergeValue(B45)&amp;"."&amp; mergeValue(C45)&amp;"."&amp; mergeValue(D45)&amp;"."&amp; mergeValue(E45)&amp;"."&amp; mergeValue(F45)</f>
        <v>1.2.1.1.1.2</v>
      </c>
      <c r="M45" s="555" t="s">
        <v>10</v>
      </c>
      <c r="N45" s="646"/>
      <c r="O45" s="1223" t="s">
        <v>770</v>
      </c>
      <c r="P45" s="1224"/>
      <c r="Q45" s="1224"/>
      <c r="R45" s="1224"/>
      <c r="S45" s="1224"/>
      <c r="T45" s="1224"/>
      <c r="U45" s="1224"/>
      <c r="V45" s="1224"/>
      <c r="W45" s="1224"/>
      <c r="X45" s="1224"/>
      <c r="Y45" s="1224"/>
      <c r="Z45" s="1224"/>
      <c r="AA45" s="1224"/>
      <c r="AB45" s="1224"/>
      <c r="AC45" s="1225"/>
      <c r="AD45" s="630" t="s">
        <v>634</v>
      </c>
      <c r="AE45" s="1008"/>
      <c r="AF45" s="829"/>
      <c r="AG45" s="829" t="str">
        <f t="shared" si="0"/>
        <v>Группа потребителей</v>
      </c>
      <c r="AH45" s="829"/>
      <c r="AI45" s="829"/>
      <c r="AJ45" s="829"/>
      <c r="AK45" s="1008"/>
      <c r="AL45" s="1008"/>
      <c r="AM45" s="1008"/>
      <c r="AN45" s="1008"/>
      <c r="AO45" s="1008"/>
      <c r="AP45" s="1008"/>
      <c r="AQ45" s="1008"/>
    </row>
    <row r="46" spans="1:43" s="1057" customFormat="1" ht="17.100000000000001" customHeight="1">
      <c r="A46" s="1220"/>
      <c r="B46" s="1220"/>
      <c r="C46" s="1220"/>
      <c r="D46" s="1220"/>
      <c r="E46" s="1220"/>
      <c r="F46" s="1220"/>
      <c r="G46" s="1075">
        <v>1</v>
      </c>
      <c r="H46" s="1075"/>
      <c r="I46" s="1220"/>
      <c r="J46" s="1220"/>
      <c r="K46" s="966">
        <v>1</v>
      </c>
      <c r="L46" s="1118" t="str">
        <f>mergeValue(A46) &amp;"."&amp; mergeValue(B46)&amp;"."&amp; mergeValue(C46)&amp;"."&amp; mergeValue(D46)&amp;"."&amp; mergeValue(E46)&amp;"."&amp; mergeValue(F46)&amp;"."&amp; mergeValue(G46)</f>
        <v>1.2.1.1.1.2.1</v>
      </c>
      <c r="M46" s="1065" t="s">
        <v>640</v>
      </c>
      <c r="N46" s="646"/>
      <c r="O46" s="683">
        <v>2342.1</v>
      </c>
      <c r="P46" s="763"/>
      <c r="Q46" s="1090"/>
      <c r="R46" s="1256" t="s">
        <v>1197</v>
      </c>
      <c r="S46" s="1227" t="s">
        <v>83</v>
      </c>
      <c r="T46" s="1256" t="s">
        <v>1885</v>
      </c>
      <c r="U46" s="1227" t="s">
        <v>83</v>
      </c>
      <c r="V46" s="683">
        <v>2421.73</v>
      </c>
      <c r="W46" s="763"/>
      <c r="X46" s="1090"/>
      <c r="Y46" s="1256" t="s">
        <v>1886</v>
      </c>
      <c r="Z46" s="1227" t="s">
        <v>83</v>
      </c>
      <c r="AA46" s="1256" t="s">
        <v>1198</v>
      </c>
      <c r="AB46" s="1227" t="s">
        <v>84</v>
      </c>
      <c r="AC46" s="763"/>
      <c r="AD46" s="1237" t="s">
        <v>653</v>
      </c>
      <c r="AE46" s="1008" t="str">
        <f>strCheckDate(O47:AC47)</f>
        <v/>
      </c>
      <c r="AF46" s="829"/>
      <c r="AG46" s="829" t="str">
        <f t="shared" si="0"/>
        <v>вода</v>
      </c>
      <c r="AH46" s="829"/>
      <c r="AI46" s="829"/>
      <c r="AJ46" s="829"/>
      <c r="AK46" s="1008"/>
      <c r="AL46" s="1008"/>
      <c r="AM46" s="1008"/>
      <c r="AN46" s="1008"/>
      <c r="AO46" s="1008"/>
      <c r="AP46" s="1008"/>
      <c r="AQ46" s="1008"/>
    </row>
    <row r="47" spans="1:43" s="1057" customFormat="1" ht="11.25" hidden="1" customHeight="1">
      <c r="A47" s="1220"/>
      <c r="B47" s="1220"/>
      <c r="C47" s="1220"/>
      <c r="D47" s="1220"/>
      <c r="E47" s="1220"/>
      <c r="F47" s="1220"/>
      <c r="G47" s="1075"/>
      <c r="H47" s="1075"/>
      <c r="I47" s="1220"/>
      <c r="J47" s="1220"/>
      <c r="K47" s="966"/>
      <c r="L47" s="800"/>
      <c r="M47" s="646"/>
      <c r="N47" s="646"/>
      <c r="O47" s="763"/>
      <c r="P47" s="763"/>
      <c r="Q47" s="769" t="str">
        <f>R46 &amp; "-" &amp; T46</f>
        <v>01.01.2022-30.06.2022</v>
      </c>
      <c r="R47" s="1226"/>
      <c r="S47" s="1227"/>
      <c r="T47" s="1226"/>
      <c r="U47" s="1227"/>
      <c r="V47" s="763"/>
      <c r="W47" s="763"/>
      <c r="X47" s="769" t="str">
        <f>Y46 &amp; "-" &amp; AA46</f>
        <v>01.07.2022-31.12.2022</v>
      </c>
      <c r="Y47" s="1226"/>
      <c r="Z47" s="1227"/>
      <c r="AA47" s="1226"/>
      <c r="AB47" s="1227"/>
      <c r="AC47" s="763"/>
      <c r="AD47" s="1238"/>
      <c r="AE47" s="1008"/>
      <c r="AF47" s="829"/>
      <c r="AG47" s="829" t="str">
        <f t="shared" si="0"/>
        <v/>
      </c>
      <c r="AH47" s="829"/>
      <c r="AI47" s="829"/>
      <c r="AJ47" s="829"/>
      <c r="AK47" s="1008"/>
      <c r="AL47" s="1008"/>
      <c r="AM47" s="1008"/>
      <c r="AN47" s="1008"/>
      <c r="AO47" s="1008"/>
      <c r="AP47" s="1008"/>
      <c r="AQ47" s="1008"/>
    </row>
    <row r="48" spans="1:43" s="1057" customFormat="1" ht="15" customHeight="1">
      <c r="A48" s="1220"/>
      <c r="B48" s="1220"/>
      <c r="C48" s="1220"/>
      <c r="D48" s="1220"/>
      <c r="E48" s="1220"/>
      <c r="F48" s="1220"/>
      <c r="G48" s="1109"/>
      <c r="H48" s="1075"/>
      <c r="I48" s="1220"/>
      <c r="J48" s="1220"/>
      <c r="K48" s="965"/>
      <c r="L48" s="688"/>
      <c r="M48" s="557" t="s">
        <v>25</v>
      </c>
      <c r="N48" s="1006"/>
      <c r="O48" s="1006"/>
      <c r="P48" s="1006"/>
      <c r="Q48" s="1006"/>
      <c r="R48" s="1006"/>
      <c r="S48" s="1006"/>
      <c r="T48" s="1006"/>
      <c r="U48" s="1006"/>
      <c r="V48" s="1006"/>
      <c r="W48" s="1006"/>
      <c r="X48" s="1006"/>
      <c r="Y48" s="1006"/>
      <c r="Z48" s="1006"/>
      <c r="AA48" s="1006"/>
      <c r="AB48" s="1006"/>
      <c r="AC48" s="762"/>
      <c r="AD48" s="1239"/>
      <c r="AE48" s="1008"/>
      <c r="AF48" s="829"/>
      <c r="AG48" s="829" t="str">
        <f t="shared" si="0"/>
        <v>Добавить вид теплоносителя (параметры теплоносителя)</v>
      </c>
      <c r="AH48" s="829"/>
      <c r="AI48" s="829"/>
      <c r="AJ48" s="829"/>
      <c r="AK48" s="1008"/>
      <c r="AL48" s="1008"/>
      <c r="AM48" s="1008"/>
      <c r="AN48" s="1008"/>
      <c r="AO48" s="1008"/>
      <c r="AP48" s="1008"/>
      <c r="AQ48" s="1008"/>
    </row>
    <row r="49" spans="1:43" s="1057" customFormat="1" ht="25.5" customHeight="1">
      <c r="A49" s="1220"/>
      <c r="B49" s="1220"/>
      <c r="C49" s="1220"/>
      <c r="D49" s="1220"/>
      <c r="E49" s="1220"/>
      <c r="F49" s="1220">
        <v>3</v>
      </c>
      <c r="G49" s="1075"/>
      <c r="H49" s="1075"/>
      <c r="I49" s="1220"/>
      <c r="J49" s="1255" t="s">
        <v>1874</v>
      </c>
      <c r="K49" s="966"/>
      <c r="L49" s="1118" t="str">
        <f>mergeValue(A49) &amp;"."&amp; mergeValue(B49)&amp;"."&amp; mergeValue(C49)&amp;"."&amp; mergeValue(D49)&amp;"."&amp; mergeValue(E49)&amp;"."&amp; mergeValue(F49)</f>
        <v>1.2.1.1.1.3</v>
      </c>
      <c r="M49" s="555" t="s">
        <v>10</v>
      </c>
      <c r="N49" s="646"/>
      <c r="O49" s="1223" t="s">
        <v>303</v>
      </c>
      <c r="P49" s="1224"/>
      <c r="Q49" s="1224"/>
      <c r="R49" s="1224"/>
      <c r="S49" s="1224"/>
      <c r="T49" s="1224"/>
      <c r="U49" s="1224"/>
      <c r="V49" s="1224"/>
      <c r="W49" s="1224"/>
      <c r="X49" s="1224"/>
      <c r="Y49" s="1224"/>
      <c r="Z49" s="1224"/>
      <c r="AA49" s="1224"/>
      <c r="AB49" s="1224"/>
      <c r="AC49" s="1225"/>
      <c r="AD49" s="630" t="s">
        <v>634</v>
      </c>
      <c r="AE49" s="1008"/>
      <c r="AF49" s="829"/>
      <c r="AG49" s="829" t="str">
        <f t="shared" si="0"/>
        <v>Группа потребителей</v>
      </c>
      <c r="AH49" s="829"/>
      <c r="AI49" s="829"/>
      <c r="AJ49" s="829"/>
      <c r="AK49" s="1008"/>
      <c r="AL49" s="1008"/>
      <c r="AM49" s="1008"/>
      <c r="AN49" s="1008"/>
      <c r="AO49" s="1008"/>
      <c r="AP49" s="1008"/>
      <c r="AQ49" s="1008"/>
    </row>
    <row r="50" spans="1:43" s="1057" customFormat="1" ht="17.100000000000001" customHeight="1">
      <c r="A50" s="1220"/>
      <c r="B50" s="1220"/>
      <c r="C50" s="1220"/>
      <c r="D50" s="1220"/>
      <c r="E50" s="1220"/>
      <c r="F50" s="1220"/>
      <c r="G50" s="1075">
        <v>1</v>
      </c>
      <c r="H50" s="1075"/>
      <c r="I50" s="1220"/>
      <c r="J50" s="1220"/>
      <c r="K50" s="966">
        <v>1</v>
      </c>
      <c r="L50" s="1118" t="str">
        <f>mergeValue(A50) &amp;"."&amp; mergeValue(B50)&amp;"."&amp; mergeValue(C50)&amp;"."&amp; mergeValue(D50)&amp;"."&amp; mergeValue(E50)&amp;"."&amp; mergeValue(F50)&amp;"."&amp; mergeValue(G50)</f>
        <v>1.2.1.1.1.3.1</v>
      </c>
      <c r="M50" s="1065" t="s">
        <v>640</v>
      </c>
      <c r="N50" s="646"/>
      <c r="O50" s="683">
        <v>2256.75</v>
      </c>
      <c r="P50" s="763"/>
      <c r="Q50" s="1090"/>
      <c r="R50" s="1256" t="s">
        <v>1197</v>
      </c>
      <c r="S50" s="1227" t="s">
        <v>83</v>
      </c>
      <c r="T50" s="1256" t="s">
        <v>1885</v>
      </c>
      <c r="U50" s="1227" t="s">
        <v>83</v>
      </c>
      <c r="V50" s="683">
        <v>2256.75</v>
      </c>
      <c r="W50" s="763"/>
      <c r="X50" s="1090"/>
      <c r="Y50" s="1256" t="s">
        <v>1886</v>
      </c>
      <c r="Z50" s="1227" t="s">
        <v>83</v>
      </c>
      <c r="AA50" s="1256" t="s">
        <v>1198</v>
      </c>
      <c r="AB50" s="1227" t="s">
        <v>84</v>
      </c>
      <c r="AC50" s="763"/>
      <c r="AD50" s="1237" t="s">
        <v>653</v>
      </c>
      <c r="AE50" s="1008" t="str">
        <f>strCheckDate(O51:AC51)</f>
        <v/>
      </c>
      <c r="AF50" s="829"/>
      <c r="AG50" s="829" t="str">
        <f t="shared" si="0"/>
        <v>вода</v>
      </c>
      <c r="AH50" s="829"/>
      <c r="AI50" s="829"/>
      <c r="AJ50" s="829"/>
      <c r="AK50" s="1008"/>
      <c r="AL50" s="1008"/>
      <c r="AM50" s="1008"/>
      <c r="AN50" s="1008"/>
      <c r="AO50" s="1008"/>
      <c r="AP50" s="1008"/>
      <c r="AQ50" s="1008"/>
    </row>
    <row r="51" spans="1:43" s="1057" customFormat="1" ht="11.25" hidden="1" customHeight="1">
      <c r="A51" s="1220"/>
      <c r="B51" s="1220"/>
      <c r="C51" s="1220"/>
      <c r="D51" s="1220"/>
      <c r="E51" s="1220"/>
      <c r="F51" s="1220"/>
      <c r="G51" s="1075"/>
      <c r="H51" s="1075"/>
      <c r="I51" s="1220"/>
      <c r="J51" s="1220"/>
      <c r="K51" s="966"/>
      <c r="L51" s="800"/>
      <c r="M51" s="646"/>
      <c r="N51" s="646"/>
      <c r="O51" s="763"/>
      <c r="P51" s="763"/>
      <c r="Q51" s="769" t="str">
        <f>R50 &amp; "-" &amp; T50</f>
        <v>01.01.2022-30.06.2022</v>
      </c>
      <c r="R51" s="1226"/>
      <c r="S51" s="1227"/>
      <c r="T51" s="1226"/>
      <c r="U51" s="1227"/>
      <c r="V51" s="763"/>
      <c r="W51" s="763"/>
      <c r="X51" s="769" t="str">
        <f>Y50 &amp; "-" &amp; AA50</f>
        <v>01.07.2022-31.12.2022</v>
      </c>
      <c r="Y51" s="1226"/>
      <c r="Z51" s="1227"/>
      <c r="AA51" s="1226"/>
      <c r="AB51" s="1227"/>
      <c r="AC51" s="763"/>
      <c r="AD51" s="1238"/>
      <c r="AE51" s="1008"/>
      <c r="AF51" s="829"/>
      <c r="AG51" s="829" t="str">
        <f t="shared" si="0"/>
        <v/>
      </c>
      <c r="AH51" s="829"/>
      <c r="AI51" s="829"/>
      <c r="AJ51" s="829"/>
      <c r="AK51" s="1008"/>
      <c r="AL51" s="1008"/>
      <c r="AM51" s="1008"/>
      <c r="AN51" s="1008"/>
      <c r="AO51" s="1008"/>
      <c r="AP51" s="1008"/>
      <c r="AQ51" s="1008"/>
    </row>
    <row r="52" spans="1:43" s="1057" customFormat="1" ht="15" customHeight="1">
      <c r="A52" s="1220"/>
      <c r="B52" s="1220"/>
      <c r="C52" s="1220"/>
      <c r="D52" s="1220"/>
      <c r="E52" s="1220"/>
      <c r="F52" s="1220"/>
      <c r="G52" s="1109"/>
      <c r="H52" s="1075"/>
      <c r="I52" s="1220"/>
      <c r="J52" s="1220"/>
      <c r="K52" s="965"/>
      <c r="L52" s="688"/>
      <c r="M52" s="557" t="s">
        <v>25</v>
      </c>
      <c r="N52" s="1006"/>
      <c r="O52" s="1006"/>
      <c r="P52" s="1006"/>
      <c r="Q52" s="1006"/>
      <c r="R52" s="1006"/>
      <c r="S52" s="1006"/>
      <c r="T52" s="1006"/>
      <c r="U52" s="1006"/>
      <c r="V52" s="1006"/>
      <c r="W52" s="1006"/>
      <c r="X52" s="1006"/>
      <c r="Y52" s="1006"/>
      <c r="Z52" s="1006"/>
      <c r="AA52" s="1006"/>
      <c r="AB52" s="1006"/>
      <c r="AC52" s="762"/>
      <c r="AD52" s="1239"/>
      <c r="AE52" s="1008"/>
      <c r="AF52" s="829"/>
      <c r="AG52" s="829" t="str">
        <f t="shared" si="0"/>
        <v>Добавить вид теплоносителя (параметры теплоносителя)</v>
      </c>
      <c r="AH52" s="829"/>
      <c r="AI52" s="829"/>
      <c r="AJ52" s="829"/>
      <c r="AK52" s="1008"/>
      <c r="AL52" s="1008"/>
      <c r="AM52" s="1008"/>
      <c r="AN52" s="1008"/>
      <c r="AO52" s="1008"/>
      <c r="AP52" s="1008"/>
      <c r="AQ52" s="1008"/>
    </row>
    <row r="53" spans="1:43" s="1057" customFormat="1" ht="15" customHeight="1">
      <c r="A53" s="1220"/>
      <c r="B53" s="1220"/>
      <c r="C53" s="1220"/>
      <c r="D53" s="1220"/>
      <c r="E53" s="1220"/>
      <c r="F53" s="1109"/>
      <c r="G53" s="1109"/>
      <c r="H53" s="1075"/>
      <c r="I53" s="1220"/>
      <c r="J53" s="1109"/>
      <c r="K53" s="965"/>
      <c r="L53" s="688"/>
      <c r="M53" s="556" t="s">
        <v>11</v>
      </c>
      <c r="N53" s="1006"/>
      <c r="O53" s="1006"/>
      <c r="P53" s="1006"/>
      <c r="Q53" s="1006"/>
      <c r="R53" s="1006"/>
      <c r="S53" s="1006"/>
      <c r="T53" s="1006"/>
      <c r="U53" s="1005"/>
      <c r="V53" s="1006"/>
      <c r="W53" s="1006"/>
      <c r="X53" s="1006"/>
      <c r="Y53" s="1006"/>
      <c r="Z53" s="1006"/>
      <c r="AA53" s="1006"/>
      <c r="AB53" s="1005"/>
      <c r="AC53" s="1006"/>
      <c r="AD53" s="665"/>
      <c r="AE53" s="1008"/>
      <c r="AF53" s="829"/>
      <c r="AG53" s="829" t="str">
        <f t="shared" si="0"/>
        <v>Добавить группу потребителей</v>
      </c>
      <c r="AH53" s="829"/>
      <c r="AI53" s="829"/>
      <c r="AJ53" s="829"/>
      <c r="AK53" s="1008"/>
      <c r="AL53" s="1008"/>
      <c r="AM53" s="1008"/>
      <c r="AN53" s="1008"/>
      <c r="AO53" s="1008"/>
      <c r="AP53" s="1008"/>
      <c r="AQ53" s="1008"/>
    </row>
    <row r="54" spans="1:43" s="1057" customFormat="1" ht="15" customHeight="1">
      <c r="A54" s="1220"/>
      <c r="B54" s="1220"/>
      <c r="C54" s="1220"/>
      <c r="D54" s="1220"/>
      <c r="E54" s="1078" t="s">
        <v>252</v>
      </c>
      <c r="F54" s="1109"/>
      <c r="G54" s="1109"/>
      <c r="H54" s="1109"/>
      <c r="I54" s="979"/>
      <c r="J54" s="1060"/>
      <c r="K54" s="963"/>
      <c r="L54" s="688"/>
      <c r="M54" s="1001" t="s">
        <v>12</v>
      </c>
      <c r="N54" s="1006"/>
      <c r="O54" s="1006"/>
      <c r="P54" s="1006"/>
      <c r="Q54" s="1006"/>
      <c r="R54" s="1006"/>
      <c r="S54" s="1006"/>
      <c r="T54" s="1006"/>
      <c r="U54" s="1005"/>
      <c r="V54" s="1006"/>
      <c r="W54" s="1006"/>
      <c r="X54" s="1006"/>
      <c r="Y54" s="1006"/>
      <c r="Z54" s="1006"/>
      <c r="AA54" s="1006"/>
      <c r="AB54" s="1005"/>
      <c r="AC54" s="1006"/>
      <c r="AD54" s="665"/>
      <c r="AE54" s="1008"/>
      <c r="AF54" s="829"/>
      <c r="AG54" s="829" t="str">
        <f t="shared" si="0"/>
        <v>Добавить схему подключения</v>
      </c>
      <c r="AH54" s="829"/>
      <c r="AI54" s="829"/>
      <c r="AJ54" s="829"/>
      <c r="AK54" s="1008"/>
      <c r="AL54" s="1008"/>
      <c r="AM54" s="1008"/>
      <c r="AN54" s="1008"/>
      <c r="AO54" s="1008"/>
      <c r="AP54" s="1008"/>
      <c r="AQ54" s="1008"/>
    </row>
    <row r="55" spans="1:43" s="1057" customFormat="1" ht="22.5">
      <c r="A55" s="1220"/>
      <c r="B55" s="1220">
        <v>3</v>
      </c>
      <c r="C55" s="1075"/>
      <c r="D55" s="1075"/>
      <c r="E55" s="1109"/>
      <c r="F55" s="1109"/>
      <c r="G55" s="1109"/>
      <c r="H55" s="1109"/>
      <c r="I55" s="1105"/>
      <c r="J55" s="954"/>
      <c r="K55" s="957"/>
      <c r="L55" s="1118" t="str">
        <f>mergeValue(A55) &amp;"."&amp; mergeValue(B55)</f>
        <v>1.3</v>
      </c>
      <c r="M55" s="692" t="s">
        <v>16</v>
      </c>
      <c r="N55" s="646"/>
      <c r="O55" s="1257" t="str">
        <f>IF('Перечень тарифов'!N27="","","" &amp; 'Перечень тарифов'!N27 &amp; "")</f>
        <v>Бокситогорский муниципальный район, Борское (41603416);</v>
      </c>
      <c r="P55" s="1258"/>
      <c r="Q55" s="1258"/>
      <c r="R55" s="1258"/>
      <c r="S55" s="1258"/>
      <c r="T55" s="1258"/>
      <c r="U55" s="1258"/>
      <c r="V55" s="1258"/>
      <c r="W55" s="1258"/>
      <c r="X55" s="1258"/>
      <c r="Y55" s="1258"/>
      <c r="Z55" s="1258"/>
      <c r="AA55" s="1258"/>
      <c r="AB55" s="1258"/>
      <c r="AC55" s="1259"/>
      <c r="AD55" s="630" t="s">
        <v>476</v>
      </c>
      <c r="AE55" s="1008"/>
      <c r="AF55" s="829"/>
      <c r="AG55" s="829" t="str">
        <f t="shared" si="0"/>
        <v>Территория действия тарифа</v>
      </c>
      <c r="AH55" s="829"/>
      <c r="AI55" s="829"/>
      <c r="AJ55" s="829"/>
      <c r="AK55" s="1008"/>
      <c r="AL55" s="1008"/>
      <c r="AM55" s="1008"/>
      <c r="AN55" s="1008"/>
      <c r="AO55" s="1008"/>
      <c r="AP55" s="1008"/>
      <c r="AQ55" s="1008"/>
    </row>
    <row r="56" spans="1:43" s="1057" customFormat="1" hidden="1">
      <c r="A56" s="1220"/>
      <c r="B56" s="1220"/>
      <c r="C56" s="1220">
        <v>1</v>
      </c>
      <c r="D56" s="1075"/>
      <c r="E56" s="1109"/>
      <c r="F56" s="1109"/>
      <c r="G56" s="1109"/>
      <c r="H56" s="1109"/>
      <c r="I56" s="962"/>
      <c r="J56" s="954"/>
      <c r="K56" s="957"/>
      <c r="L56" s="1118" t="str">
        <f>mergeValue(A56) &amp;"."&amp; mergeValue(B56)&amp;"."&amp; mergeValue(C56)</f>
        <v>1.3.1</v>
      </c>
      <c r="M56" s="693"/>
      <c r="N56" s="646"/>
      <c r="O56" s="1257"/>
      <c r="P56" s="1258"/>
      <c r="Q56" s="1258"/>
      <c r="R56" s="1258"/>
      <c r="S56" s="1258"/>
      <c r="T56" s="1258"/>
      <c r="U56" s="1258"/>
      <c r="V56" s="1258"/>
      <c r="W56" s="1258"/>
      <c r="X56" s="1258"/>
      <c r="Y56" s="1258"/>
      <c r="Z56" s="1258"/>
      <c r="AA56" s="1258"/>
      <c r="AB56" s="1258"/>
      <c r="AC56" s="1259"/>
      <c r="AD56" s="630"/>
      <c r="AE56" s="1008"/>
      <c r="AF56" s="829"/>
      <c r="AG56" s="829" t="str">
        <f t="shared" si="0"/>
        <v/>
      </c>
      <c r="AH56" s="829"/>
      <c r="AI56" s="829"/>
      <c r="AJ56" s="829"/>
      <c r="AK56" s="1008"/>
      <c r="AL56" s="1008"/>
      <c r="AM56" s="1008"/>
      <c r="AN56" s="1008"/>
      <c r="AO56" s="1008"/>
      <c r="AP56" s="1008"/>
      <c r="AQ56" s="1008"/>
    </row>
    <row r="57" spans="1:43" s="1057" customFormat="1" hidden="1">
      <c r="A57" s="1220"/>
      <c r="B57" s="1220"/>
      <c r="C57" s="1220"/>
      <c r="D57" s="1220">
        <v>1</v>
      </c>
      <c r="E57" s="1109"/>
      <c r="F57" s="1109"/>
      <c r="G57" s="1109"/>
      <c r="H57" s="1109"/>
      <c r="I57" s="962"/>
      <c r="J57" s="954"/>
      <c r="K57" s="957"/>
      <c r="L57" s="1118" t="str">
        <f>mergeValue(A57) &amp;"."&amp; mergeValue(B57)&amp;"."&amp; mergeValue(C57)&amp;"."&amp; mergeValue(D57)</f>
        <v>1.3.1.1</v>
      </c>
      <c r="M57" s="694"/>
      <c r="N57" s="646"/>
      <c r="O57" s="1257"/>
      <c r="P57" s="1258"/>
      <c r="Q57" s="1258"/>
      <c r="R57" s="1258"/>
      <c r="S57" s="1258"/>
      <c r="T57" s="1258"/>
      <c r="U57" s="1258"/>
      <c r="V57" s="1258"/>
      <c r="W57" s="1258"/>
      <c r="X57" s="1258"/>
      <c r="Y57" s="1258"/>
      <c r="Z57" s="1258"/>
      <c r="AA57" s="1258"/>
      <c r="AB57" s="1258"/>
      <c r="AC57" s="1259"/>
      <c r="AD57" s="630"/>
      <c r="AE57" s="1008"/>
      <c r="AF57" s="829"/>
      <c r="AG57" s="829" t="str">
        <f t="shared" si="0"/>
        <v/>
      </c>
      <c r="AH57" s="829"/>
      <c r="AI57" s="829"/>
      <c r="AJ57" s="829"/>
      <c r="AK57" s="1008"/>
      <c r="AL57" s="1008"/>
      <c r="AM57" s="1008"/>
      <c r="AN57" s="1008"/>
      <c r="AO57" s="1008"/>
      <c r="AP57" s="1008"/>
      <c r="AQ57" s="1008"/>
    </row>
    <row r="58" spans="1:43" s="1057" customFormat="1" ht="19.5" customHeight="1">
      <c r="A58" s="1220"/>
      <c r="B58" s="1220"/>
      <c r="C58" s="1220"/>
      <c r="D58" s="1220"/>
      <c r="E58" s="1220">
        <v>1</v>
      </c>
      <c r="F58" s="1109"/>
      <c r="G58" s="1109"/>
      <c r="H58" s="1075">
        <v>1</v>
      </c>
      <c r="I58" s="1220">
        <v>1</v>
      </c>
      <c r="J58" s="1109"/>
      <c r="K58" s="965"/>
      <c r="L58" s="1118" t="str">
        <f>mergeValue(A58) &amp;"."&amp; mergeValue(B58)&amp;"."&amp; mergeValue(C58)&amp;"."&amp; mergeValue(D58)&amp;"."&amp; mergeValue(E58)</f>
        <v>1.3.1.1.1</v>
      </c>
      <c r="M58" s="554" t="s">
        <v>9</v>
      </c>
      <c r="N58" s="646"/>
      <c r="O58" s="1223" t="s">
        <v>3</v>
      </c>
      <c r="P58" s="1224"/>
      <c r="Q58" s="1224"/>
      <c r="R58" s="1224"/>
      <c r="S58" s="1224"/>
      <c r="T58" s="1224"/>
      <c r="U58" s="1224"/>
      <c r="V58" s="1224"/>
      <c r="W58" s="1224"/>
      <c r="X58" s="1224"/>
      <c r="Y58" s="1224"/>
      <c r="Z58" s="1224"/>
      <c r="AA58" s="1224"/>
      <c r="AB58" s="1224"/>
      <c r="AC58" s="1225"/>
      <c r="AD58" s="630" t="s">
        <v>636</v>
      </c>
      <c r="AE58" s="1008"/>
      <c r="AF58" s="829"/>
      <c r="AG58" s="829" t="str">
        <f t="shared" si="0"/>
        <v>Схема подключения теплопотребляющей установки к коллектору источника тепловой энергии</v>
      </c>
      <c r="AH58" s="829"/>
      <c r="AI58" s="829"/>
      <c r="AJ58" s="829"/>
      <c r="AK58" s="1008"/>
      <c r="AL58" s="1008"/>
      <c r="AM58" s="1008"/>
      <c r="AN58" s="1008"/>
      <c r="AO58" s="1008"/>
      <c r="AP58" s="1008"/>
      <c r="AQ58" s="1008"/>
    </row>
    <row r="59" spans="1:43" s="1057" customFormat="1" ht="22.5" customHeight="1">
      <c r="A59" s="1220"/>
      <c r="B59" s="1220"/>
      <c r="C59" s="1220"/>
      <c r="D59" s="1220"/>
      <c r="E59" s="1220"/>
      <c r="F59" s="1220">
        <v>1</v>
      </c>
      <c r="G59" s="1075"/>
      <c r="H59" s="1075"/>
      <c r="I59" s="1220"/>
      <c r="J59" s="1220">
        <v>1</v>
      </c>
      <c r="K59" s="966"/>
      <c r="L59" s="1118" t="str">
        <f>mergeValue(A59) &amp;"."&amp; mergeValue(B59)&amp;"."&amp; mergeValue(C59)&amp;"."&amp; mergeValue(D59)&amp;"."&amp; mergeValue(E59)&amp;"."&amp; mergeValue(F59)</f>
        <v>1.3.1.1.1.1</v>
      </c>
      <c r="M59" s="555" t="s">
        <v>10</v>
      </c>
      <c r="N59" s="646"/>
      <c r="O59" s="1223" t="s">
        <v>302</v>
      </c>
      <c r="P59" s="1224"/>
      <c r="Q59" s="1224"/>
      <c r="R59" s="1224"/>
      <c r="S59" s="1224"/>
      <c r="T59" s="1224"/>
      <c r="U59" s="1224"/>
      <c r="V59" s="1224"/>
      <c r="W59" s="1224"/>
      <c r="X59" s="1224"/>
      <c r="Y59" s="1224"/>
      <c r="Z59" s="1224"/>
      <c r="AA59" s="1224"/>
      <c r="AB59" s="1224"/>
      <c r="AC59" s="1225"/>
      <c r="AD59" s="630" t="s">
        <v>634</v>
      </c>
      <c r="AE59" s="1008"/>
      <c r="AF59" s="829"/>
      <c r="AG59" s="829" t="str">
        <f t="shared" si="0"/>
        <v>Группа потребителей</v>
      </c>
      <c r="AH59" s="829"/>
      <c r="AI59" s="829"/>
      <c r="AJ59" s="829"/>
      <c r="AK59" s="1008"/>
      <c r="AL59" s="1008"/>
      <c r="AM59" s="1008"/>
      <c r="AN59" s="1008"/>
      <c r="AO59" s="1008"/>
      <c r="AP59" s="1008"/>
      <c r="AQ59" s="1008"/>
    </row>
    <row r="60" spans="1:43" s="1057" customFormat="1" ht="17.100000000000001" customHeight="1">
      <c r="A60" s="1220"/>
      <c r="B60" s="1220"/>
      <c r="C60" s="1220"/>
      <c r="D60" s="1220"/>
      <c r="E60" s="1220"/>
      <c r="F60" s="1220"/>
      <c r="G60" s="1075">
        <v>1</v>
      </c>
      <c r="H60" s="1075"/>
      <c r="I60" s="1220"/>
      <c r="J60" s="1220"/>
      <c r="K60" s="966">
        <v>1</v>
      </c>
      <c r="L60" s="1118" t="str">
        <f>mergeValue(A60) &amp;"."&amp; mergeValue(B60)&amp;"."&amp; mergeValue(C60)&amp;"."&amp; mergeValue(D60)&amp;"."&amp; mergeValue(E60)&amp;"."&amp; mergeValue(F60)&amp;"."&amp; mergeValue(G60)</f>
        <v>1.3.1.1.1.1.1</v>
      </c>
      <c r="M60" s="1065" t="s">
        <v>640</v>
      </c>
      <c r="N60" s="646"/>
      <c r="O60" s="683">
        <v>2256.75</v>
      </c>
      <c r="P60" s="763"/>
      <c r="Q60" s="1090"/>
      <c r="R60" s="1256" t="s">
        <v>1197</v>
      </c>
      <c r="S60" s="1227" t="s">
        <v>83</v>
      </c>
      <c r="T60" s="1256" t="s">
        <v>1885</v>
      </c>
      <c r="U60" s="1227" t="s">
        <v>83</v>
      </c>
      <c r="V60" s="683">
        <v>2256.75</v>
      </c>
      <c r="W60" s="763"/>
      <c r="X60" s="1090"/>
      <c r="Y60" s="1256" t="s">
        <v>1886</v>
      </c>
      <c r="Z60" s="1227" t="s">
        <v>83</v>
      </c>
      <c r="AA60" s="1256" t="s">
        <v>1198</v>
      </c>
      <c r="AB60" s="1227" t="s">
        <v>84</v>
      </c>
      <c r="AC60" s="763"/>
      <c r="AD60" s="1237" t="s">
        <v>653</v>
      </c>
      <c r="AE60" s="1008" t="str">
        <f>strCheckDate(O61:AC61)</f>
        <v/>
      </c>
      <c r="AF60" s="829"/>
      <c r="AG60" s="829" t="str">
        <f t="shared" si="0"/>
        <v>вода</v>
      </c>
      <c r="AH60" s="829"/>
      <c r="AI60" s="829"/>
      <c r="AJ60" s="829"/>
      <c r="AK60" s="1008"/>
      <c r="AL60" s="1008"/>
      <c r="AM60" s="1008"/>
      <c r="AN60" s="1008"/>
      <c r="AO60" s="1008"/>
      <c r="AP60" s="1008"/>
      <c r="AQ60" s="1008"/>
    </row>
    <row r="61" spans="1:43" s="1057" customFormat="1" ht="11.25" hidden="1" customHeight="1">
      <c r="A61" s="1220"/>
      <c r="B61" s="1220"/>
      <c r="C61" s="1220"/>
      <c r="D61" s="1220"/>
      <c r="E61" s="1220"/>
      <c r="F61" s="1220"/>
      <c r="G61" s="1075"/>
      <c r="H61" s="1075"/>
      <c r="I61" s="1220"/>
      <c r="J61" s="1220"/>
      <c r="K61" s="966"/>
      <c r="L61" s="800"/>
      <c r="M61" s="646"/>
      <c r="N61" s="646"/>
      <c r="O61" s="763"/>
      <c r="P61" s="763"/>
      <c r="Q61" s="769" t="str">
        <f>R60 &amp; "-" &amp; T60</f>
        <v>01.01.2022-30.06.2022</v>
      </c>
      <c r="R61" s="1226"/>
      <c r="S61" s="1227"/>
      <c r="T61" s="1226"/>
      <c r="U61" s="1227"/>
      <c r="V61" s="763"/>
      <c r="W61" s="763"/>
      <c r="X61" s="769" t="str">
        <f>Y60 &amp; "-" &amp; AA60</f>
        <v>01.07.2022-31.12.2022</v>
      </c>
      <c r="Y61" s="1226"/>
      <c r="Z61" s="1227"/>
      <c r="AA61" s="1226"/>
      <c r="AB61" s="1227"/>
      <c r="AC61" s="763"/>
      <c r="AD61" s="1238"/>
      <c r="AE61" s="1008"/>
      <c r="AF61" s="829"/>
      <c r="AG61" s="829" t="str">
        <f t="shared" si="0"/>
        <v/>
      </c>
      <c r="AH61" s="829"/>
      <c r="AI61" s="829"/>
      <c r="AJ61" s="829"/>
      <c r="AK61" s="1008"/>
      <c r="AL61" s="1008"/>
      <c r="AM61" s="1008"/>
      <c r="AN61" s="1008"/>
      <c r="AO61" s="1008"/>
      <c r="AP61" s="1008"/>
      <c r="AQ61" s="1008"/>
    </row>
    <row r="62" spans="1:43" s="1057" customFormat="1" ht="15" customHeight="1">
      <c r="A62" s="1220"/>
      <c r="B62" s="1220"/>
      <c r="C62" s="1220"/>
      <c r="D62" s="1220"/>
      <c r="E62" s="1220"/>
      <c r="F62" s="1220"/>
      <c r="G62" s="1109"/>
      <c r="H62" s="1075"/>
      <c r="I62" s="1220"/>
      <c r="J62" s="1220"/>
      <c r="K62" s="965"/>
      <c r="L62" s="688"/>
      <c r="M62" s="557" t="s">
        <v>25</v>
      </c>
      <c r="N62" s="1006"/>
      <c r="O62" s="1006"/>
      <c r="P62" s="1006"/>
      <c r="Q62" s="1006"/>
      <c r="R62" s="1006"/>
      <c r="S62" s="1006"/>
      <c r="T62" s="1006"/>
      <c r="U62" s="1006"/>
      <c r="V62" s="1006"/>
      <c r="W62" s="1006"/>
      <c r="X62" s="1006"/>
      <c r="Y62" s="1006"/>
      <c r="Z62" s="1006"/>
      <c r="AA62" s="1006"/>
      <c r="AB62" s="1006"/>
      <c r="AC62" s="762"/>
      <c r="AD62" s="1239"/>
      <c r="AE62" s="1008"/>
      <c r="AF62" s="829"/>
      <c r="AG62" s="829" t="str">
        <f t="shared" si="0"/>
        <v>Добавить вид теплоносителя (параметры теплоносителя)</v>
      </c>
      <c r="AH62" s="829"/>
      <c r="AI62" s="829"/>
      <c r="AJ62" s="829"/>
      <c r="AK62" s="1008"/>
      <c r="AL62" s="1008"/>
      <c r="AM62" s="1008"/>
      <c r="AN62" s="1008"/>
      <c r="AO62" s="1008"/>
      <c r="AP62" s="1008"/>
      <c r="AQ62" s="1008"/>
    </row>
    <row r="63" spans="1:43" s="1057" customFormat="1" ht="22.5" customHeight="1">
      <c r="A63" s="1220"/>
      <c r="B63" s="1220"/>
      <c r="C63" s="1220"/>
      <c r="D63" s="1220"/>
      <c r="E63" s="1220"/>
      <c r="F63" s="1220">
        <v>2</v>
      </c>
      <c r="G63" s="1075"/>
      <c r="H63" s="1075"/>
      <c r="I63" s="1220"/>
      <c r="J63" s="1255" t="s">
        <v>1874</v>
      </c>
      <c r="K63" s="966"/>
      <c r="L63" s="1118" t="str">
        <f>mergeValue(A63) &amp;"."&amp; mergeValue(B63)&amp;"."&amp; mergeValue(C63)&amp;"."&amp; mergeValue(D63)&amp;"."&amp; mergeValue(E63)&amp;"."&amp; mergeValue(F63)</f>
        <v>1.3.1.1.1.2</v>
      </c>
      <c r="M63" s="555" t="s">
        <v>10</v>
      </c>
      <c r="N63" s="646"/>
      <c r="O63" s="1223" t="s">
        <v>770</v>
      </c>
      <c r="P63" s="1224"/>
      <c r="Q63" s="1224"/>
      <c r="R63" s="1224"/>
      <c r="S63" s="1224"/>
      <c r="T63" s="1224"/>
      <c r="U63" s="1224"/>
      <c r="V63" s="1224"/>
      <c r="W63" s="1224"/>
      <c r="X63" s="1224"/>
      <c r="Y63" s="1224"/>
      <c r="Z63" s="1224"/>
      <c r="AA63" s="1224"/>
      <c r="AB63" s="1224"/>
      <c r="AC63" s="1225"/>
      <c r="AD63" s="630" t="s">
        <v>634</v>
      </c>
      <c r="AE63" s="1008"/>
      <c r="AF63" s="829"/>
      <c r="AG63" s="829" t="str">
        <f t="shared" si="0"/>
        <v>Группа потребителей</v>
      </c>
      <c r="AH63" s="829"/>
      <c r="AI63" s="829"/>
      <c r="AJ63" s="829"/>
      <c r="AK63" s="1008"/>
      <c r="AL63" s="1008"/>
      <c r="AM63" s="1008"/>
      <c r="AN63" s="1008"/>
      <c r="AO63" s="1008"/>
      <c r="AP63" s="1008"/>
      <c r="AQ63" s="1008"/>
    </row>
    <row r="64" spans="1:43" s="1057" customFormat="1" ht="17.100000000000001" customHeight="1">
      <c r="A64" s="1220"/>
      <c r="B64" s="1220"/>
      <c r="C64" s="1220"/>
      <c r="D64" s="1220"/>
      <c r="E64" s="1220"/>
      <c r="F64" s="1220"/>
      <c r="G64" s="1075">
        <v>1</v>
      </c>
      <c r="H64" s="1075"/>
      <c r="I64" s="1220"/>
      <c r="J64" s="1220"/>
      <c r="K64" s="966">
        <v>1</v>
      </c>
      <c r="L64" s="1118" t="str">
        <f>mergeValue(A64) &amp;"."&amp; mergeValue(B64)&amp;"."&amp; mergeValue(C64)&amp;"."&amp; mergeValue(D64)&amp;"."&amp; mergeValue(E64)&amp;"."&amp; mergeValue(F64)&amp;"."&amp; mergeValue(G64)</f>
        <v>1.3.1.1.1.2.1</v>
      </c>
      <c r="M64" s="1065" t="s">
        <v>640</v>
      </c>
      <c r="N64" s="646"/>
      <c r="O64" s="683">
        <v>2469.94</v>
      </c>
      <c r="P64" s="763"/>
      <c r="Q64" s="1090"/>
      <c r="R64" s="1256" t="s">
        <v>1197</v>
      </c>
      <c r="S64" s="1227" t="s">
        <v>83</v>
      </c>
      <c r="T64" s="1256" t="s">
        <v>1885</v>
      </c>
      <c r="U64" s="1227" t="s">
        <v>83</v>
      </c>
      <c r="V64" s="683">
        <v>2553.92</v>
      </c>
      <c r="W64" s="763"/>
      <c r="X64" s="1090"/>
      <c r="Y64" s="1256" t="s">
        <v>1886</v>
      </c>
      <c r="Z64" s="1227" t="s">
        <v>83</v>
      </c>
      <c r="AA64" s="1256" t="s">
        <v>1198</v>
      </c>
      <c r="AB64" s="1227" t="s">
        <v>84</v>
      </c>
      <c r="AC64" s="763"/>
      <c r="AD64" s="1237" t="s">
        <v>653</v>
      </c>
      <c r="AE64" s="1008" t="str">
        <f>strCheckDate(O65:AC65)</f>
        <v/>
      </c>
      <c r="AF64" s="829"/>
      <c r="AG64" s="829" t="str">
        <f t="shared" si="0"/>
        <v>вода</v>
      </c>
      <c r="AH64" s="829"/>
      <c r="AI64" s="829"/>
      <c r="AJ64" s="829"/>
      <c r="AK64" s="1008"/>
      <c r="AL64" s="1008"/>
      <c r="AM64" s="1008"/>
      <c r="AN64" s="1008"/>
      <c r="AO64" s="1008"/>
      <c r="AP64" s="1008"/>
      <c r="AQ64" s="1008"/>
    </row>
    <row r="65" spans="1:43" s="1057" customFormat="1" ht="11.25" hidden="1" customHeight="1">
      <c r="A65" s="1220"/>
      <c r="B65" s="1220"/>
      <c r="C65" s="1220"/>
      <c r="D65" s="1220"/>
      <c r="E65" s="1220"/>
      <c r="F65" s="1220"/>
      <c r="G65" s="1075"/>
      <c r="H65" s="1075"/>
      <c r="I65" s="1220"/>
      <c r="J65" s="1220"/>
      <c r="K65" s="966"/>
      <c r="L65" s="800"/>
      <c r="M65" s="646"/>
      <c r="N65" s="646"/>
      <c r="O65" s="763"/>
      <c r="P65" s="763"/>
      <c r="Q65" s="769" t="str">
        <f>R64 &amp; "-" &amp; T64</f>
        <v>01.01.2022-30.06.2022</v>
      </c>
      <c r="R65" s="1226"/>
      <c r="S65" s="1227"/>
      <c r="T65" s="1226"/>
      <c r="U65" s="1227"/>
      <c r="V65" s="763"/>
      <c r="W65" s="763"/>
      <c r="X65" s="769" t="str">
        <f>Y64 &amp; "-" &amp; AA64</f>
        <v>01.07.2022-31.12.2022</v>
      </c>
      <c r="Y65" s="1226"/>
      <c r="Z65" s="1227"/>
      <c r="AA65" s="1226"/>
      <c r="AB65" s="1227"/>
      <c r="AC65" s="763"/>
      <c r="AD65" s="1238"/>
      <c r="AE65" s="1008"/>
      <c r="AF65" s="829"/>
      <c r="AG65" s="829" t="str">
        <f t="shared" si="0"/>
        <v/>
      </c>
      <c r="AH65" s="829"/>
      <c r="AI65" s="829"/>
      <c r="AJ65" s="829"/>
      <c r="AK65" s="1008"/>
      <c r="AL65" s="1008"/>
      <c r="AM65" s="1008"/>
      <c r="AN65" s="1008"/>
      <c r="AO65" s="1008"/>
      <c r="AP65" s="1008"/>
      <c r="AQ65" s="1008"/>
    </row>
    <row r="66" spans="1:43" s="1057" customFormat="1" ht="15" customHeight="1">
      <c r="A66" s="1220"/>
      <c r="B66" s="1220"/>
      <c r="C66" s="1220"/>
      <c r="D66" s="1220"/>
      <c r="E66" s="1220"/>
      <c r="F66" s="1220"/>
      <c r="G66" s="1109"/>
      <c r="H66" s="1075"/>
      <c r="I66" s="1220"/>
      <c r="J66" s="1220"/>
      <c r="K66" s="965"/>
      <c r="L66" s="688"/>
      <c r="M66" s="557" t="s">
        <v>25</v>
      </c>
      <c r="N66" s="1006"/>
      <c r="O66" s="1006"/>
      <c r="P66" s="1006"/>
      <c r="Q66" s="1006"/>
      <c r="R66" s="1006"/>
      <c r="S66" s="1006"/>
      <c r="T66" s="1006"/>
      <c r="U66" s="1006"/>
      <c r="V66" s="1006"/>
      <c r="W66" s="1006"/>
      <c r="X66" s="1006"/>
      <c r="Y66" s="1006"/>
      <c r="Z66" s="1006"/>
      <c r="AA66" s="1006"/>
      <c r="AB66" s="1006"/>
      <c r="AC66" s="762"/>
      <c r="AD66" s="1239"/>
      <c r="AE66" s="1008"/>
      <c r="AF66" s="829"/>
      <c r="AG66" s="829" t="str">
        <f t="shared" si="0"/>
        <v>Добавить вид теплоносителя (параметры теплоносителя)</v>
      </c>
      <c r="AH66" s="829"/>
      <c r="AI66" s="829"/>
      <c r="AJ66" s="829"/>
      <c r="AK66" s="1008"/>
      <c r="AL66" s="1008"/>
      <c r="AM66" s="1008"/>
      <c r="AN66" s="1008"/>
      <c r="AO66" s="1008"/>
      <c r="AP66" s="1008"/>
      <c r="AQ66" s="1008"/>
    </row>
    <row r="67" spans="1:43" s="1057" customFormat="1" ht="20.25" customHeight="1">
      <c r="A67" s="1220"/>
      <c r="B67" s="1220"/>
      <c r="C67" s="1220"/>
      <c r="D67" s="1220"/>
      <c r="E67" s="1220"/>
      <c r="F67" s="1220">
        <v>3</v>
      </c>
      <c r="G67" s="1075"/>
      <c r="H67" s="1075"/>
      <c r="I67" s="1220"/>
      <c r="J67" s="1255" t="s">
        <v>1874</v>
      </c>
      <c r="K67" s="966"/>
      <c r="L67" s="1118" t="str">
        <f>mergeValue(A67) &amp;"."&amp; mergeValue(B67)&amp;"."&amp; mergeValue(C67)&amp;"."&amp; mergeValue(D67)&amp;"."&amp; mergeValue(E67)&amp;"."&amp; mergeValue(F67)</f>
        <v>1.3.1.1.1.3</v>
      </c>
      <c r="M67" s="555" t="s">
        <v>10</v>
      </c>
      <c r="N67" s="646"/>
      <c r="O67" s="1223" t="s">
        <v>303</v>
      </c>
      <c r="P67" s="1224"/>
      <c r="Q67" s="1224"/>
      <c r="R67" s="1224"/>
      <c r="S67" s="1224"/>
      <c r="T67" s="1224"/>
      <c r="U67" s="1224"/>
      <c r="V67" s="1224"/>
      <c r="W67" s="1224"/>
      <c r="X67" s="1224"/>
      <c r="Y67" s="1224"/>
      <c r="Z67" s="1224"/>
      <c r="AA67" s="1224"/>
      <c r="AB67" s="1224"/>
      <c r="AC67" s="1225"/>
      <c r="AD67" s="630" t="s">
        <v>634</v>
      </c>
      <c r="AE67" s="1008"/>
      <c r="AF67" s="829"/>
      <c r="AG67" s="829" t="str">
        <f t="shared" si="0"/>
        <v>Группа потребителей</v>
      </c>
      <c r="AH67" s="829"/>
      <c r="AI67" s="829"/>
      <c r="AJ67" s="829"/>
      <c r="AK67" s="1008"/>
      <c r="AL67" s="1008"/>
      <c r="AM67" s="1008"/>
      <c r="AN67" s="1008"/>
      <c r="AO67" s="1008"/>
      <c r="AP67" s="1008"/>
      <c r="AQ67" s="1008"/>
    </row>
    <row r="68" spans="1:43" s="1057" customFormat="1" ht="17.100000000000001" customHeight="1">
      <c r="A68" s="1220"/>
      <c r="B68" s="1220"/>
      <c r="C68" s="1220"/>
      <c r="D68" s="1220"/>
      <c r="E68" s="1220"/>
      <c r="F68" s="1220"/>
      <c r="G68" s="1075">
        <v>1</v>
      </c>
      <c r="H68" s="1075"/>
      <c r="I68" s="1220"/>
      <c r="J68" s="1220"/>
      <c r="K68" s="966">
        <v>1</v>
      </c>
      <c r="L68" s="1118" t="str">
        <f>mergeValue(A68) &amp;"."&amp; mergeValue(B68)&amp;"."&amp; mergeValue(C68)&amp;"."&amp; mergeValue(D68)&amp;"."&amp; mergeValue(E68)&amp;"."&amp; mergeValue(F68)&amp;"."&amp; mergeValue(G68)</f>
        <v>1.3.1.1.1.3.1</v>
      </c>
      <c r="M68" s="1065" t="s">
        <v>640</v>
      </c>
      <c r="N68" s="646"/>
      <c r="O68" s="683">
        <v>2256.75</v>
      </c>
      <c r="P68" s="763"/>
      <c r="Q68" s="1090"/>
      <c r="R68" s="1256" t="s">
        <v>1197</v>
      </c>
      <c r="S68" s="1227" t="s">
        <v>83</v>
      </c>
      <c r="T68" s="1256" t="s">
        <v>1885</v>
      </c>
      <c r="U68" s="1227" t="s">
        <v>83</v>
      </c>
      <c r="V68" s="683">
        <v>2256.75</v>
      </c>
      <c r="W68" s="763"/>
      <c r="X68" s="1090"/>
      <c r="Y68" s="1256" t="s">
        <v>1886</v>
      </c>
      <c r="Z68" s="1227" t="s">
        <v>83</v>
      </c>
      <c r="AA68" s="1256" t="s">
        <v>1198</v>
      </c>
      <c r="AB68" s="1227" t="s">
        <v>84</v>
      </c>
      <c r="AC68" s="763"/>
      <c r="AD68" s="1237" t="s">
        <v>653</v>
      </c>
      <c r="AE68" s="1008" t="str">
        <f>strCheckDate(O69:AC69)</f>
        <v/>
      </c>
      <c r="AF68" s="829"/>
      <c r="AG68" s="829" t="str">
        <f t="shared" si="0"/>
        <v>вода</v>
      </c>
      <c r="AH68" s="829"/>
      <c r="AI68" s="829"/>
      <c r="AJ68" s="829"/>
      <c r="AK68" s="1008"/>
      <c r="AL68" s="1008"/>
      <c r="AM68" s="1008"/>
      <c r="AN68" s="1008"/>
      <c r="AO68" s="1008"/>
      <c r="AP68" s="1008"/>
      <c r="AQ68" s="1008"/>
    </row>
    <row r="69" spans="1:43" s="1057" customFormat="1" ht="11.25" hidden="1" customHeight="1">
      <c r="A69" s="1220"/>
      <c r="B69" s="1220"/>
      <c r="C69" s="1220"/>
      <c r="D69" s="1220"/>
      <c r="E69" s="1220"/>
      <c r="F69" s="1220"/>
      <c r="G69" s="1075"/>
      <c r="H69" s="1075"/>
      <c r="I69" s="1220"/>
      <c r="J69" s="1220"/>
      <c r="K69" s="966"/>
      <c r="L69" s="800"/>
      <c r="M69" s="646"/>
      <c r="N69" s="646"/>
      <c r="O69" s="763"/>
      <c r="P69" s="763"/>
      <c r="Q69" s="769" t="str">
        <f>R68 &amp; "-" &amp; T68</f>
        <v>01.01.2022-30.06.2022</v>
      </c>
      <c r="R69" s="1226"/>
      <c r="S69" s="1227"/>
      <c r="T69" s="1226"/>
      <c r="U69" s="1227"/>
      <c r="V69" s="763"/>
      <c r="W69" s="763"/>
      <c r="X69" s="769" t="str">
        <f>Y68 &amp; "-" &amp; AA68</f>
        <v>01.07.2022-31.12.2022</v>
      </c>
      <c r="Y69" s="1226"/>
      <c r="Z69" s="1227"/>
      <c r="AA69" s="1226"/>
      <c r="AB69" s="1227"/>
      <c r="AC69" s="763"/>
      <c r="AD69" s="1238"/>
      <c r="AE69" s="1008"/>
      <c r="AF69" s="829"/>
      <c r="AG69" s="829" t="str">
        <f t="shared" si="0"/>
        <v/>
      </c>
      <c r="AH69" s="829"/>
      <c r="AI69" s="829"/>
      <c r="AJ69" s="829"/>
      <c r="AK69" s="1008"/>
      <c r="AL69" s="1008"/>
      <c r="AM69" s="1008"/>
      <c r="AN69" s="1008"/>
      <c r="AO69" s="1008"/>
      <c r="AP69" s="1008"/>
      <c r="AQ69" s="1008"/>
    </row>
    <row r="70" spans="1:43" s="1057" customFormat="1" ht="15" customHeight="1">
      <c r="A70" s="1220"/>
      <c r="B70" s="1220"/>
      <c r="C70" s="1220"/>
      <c r="D70" s="1220"/>
      <c r="E70" s="1220"/>
      <c r="F70" s="1220"/>
      <c r="G70" s="1109"/>
      <c r="H70" s="1075"/>
      <c r="I70" s="1220"/>
      <c r="J70" s="1220"/>
      <c r="K70" s="965"/>
      <c r="L70" s="688"/>
      <c r="M70" s="557" t="s">
        <v>25</v>
      </c>
      <c r="N70" s="1006"/>
      <c r="O70" s="1006"/>
      <c r="P70" s="1006"/>
      <c r="Q70" s="1006"/>
      <c r="R70" s="1006"/>
      <c r="S70" s="1006"/>
      <c r="T70" s="1006"/>
      <c r="U70" s="1006"/>
      <c r="V70" s="1006"/>
      <c r="W70" s="1006"/>
      <c r="X70" s="1006"/>
      <c r="Y70" s="1006"/>
      <c r="Z70" s="1006"/>
      <c r="AA70" s="1006"/>
      <c r="AB70" s="1006"/>
      <c r="AC70" s="762"/>
      <c r="AD70" s="1239"/>
      <c r="AE70" s="1008"/>
      <c r="AF70" s="829"/>
      <c r="AG70" s="829" t="str">
        <f t="shared" si="0"/>
        <v>Добавить вид теплоносителя (параметры теплоносителя)</v>
      </c>
      <c r="AH70" s="829"/>
      <c r="AI70" s="829"/>
      <c r="AJ70" s="829"/>
      <c r="AK70" s="1008"/>
      <c r="AL70" s="1008"/>
      <c r="AM70" s="1008"/>
      <c r="AN70" s="1008"/>
      <c r="AO70" s="1008"/>
      <c r="AP70" s="1008"/>
      <c r="AQ70" s="1008"/>
    </row>
    <row r="71" spans="1:43" s="1057" customFormat="1" ht="15" customHeight="1">
      <c r="A71" s="1220"/>
      <c r="B71" s="1220"/>
      <c r="C71" s="1220"/>
      <c r="D71" s="1220"/>
      <c r="E71" s="1220"/>
      <c r="F71" s="1109"/>
      <c r="G71" s="1109"/>
      <c r="H71" s="1075"/>
      <c r="I71" s="1220"/>
      <c r="J71" s="1109"/>
      <c r="K71" s="965"/>
      <c r="L71" s="688"/>
      <c r="M71" s="556" t="s">
        <v>11</v>
      </c>
      <c r="N71" s="1006"/>
      <c r="O71" s="1006"/>
      <c r="P71" s="1006"/>
      <c r="Q71" s="1006"/>
      <c r="R71" s="1006"/>
      <c r="S71" s="1006"/>
      <c r="T71" s="1006"/>
      <c r="U71" s="1005"/>
      <c r="V71" s="1006"/>
      <c r="W71" s="1006"/>
      <c r="X71" s="1006"/>
      <c r="Y71" s="1006"/>
      <c r="Z71" s="1006"/>
      <c r="AA71" s="1006"/>
      <c r="AB71" s="1005"/>
      <c r="AC71" s="1006"/>
      <c r="AD71" s="665"/>
      <c r="AE71" s="1008"/>
      <c r="AF71" s="829"/>
      <c r="AG71" s="829" t="str">
        <f t="shared" si="0"/>
        <v>Добавить группу потребителей</v>
      </c>
      <c r="AH71" s="829"/>
      <c r="AI71" s="829"/>
      <c r="AJ71" s="829"/>
      <c r="AK71" s="1008"/>
      <c r="AL71" s="1008"/>
      <c r="AM71" s="1008"/>
      <c r="AN71" s="1008"/>
      <c r="AO71" s="1008"/>
      <c r="AP71" s="1008"/>
      <c r="AQ71" s="1008"/>
    </row>
    <row r="72" spans="1:43" s="1057" customFormat="1" ht="15" customHeight="1">
      <c r="A72" s="1220"/>
      <c r="B72" s="1220"/>
      <c r="C72" s="1220"/>
      <c r="D72" s="1220"/>
      <c r="E72" s="1078" t="s">
        <v>252</v>
      </c>
      <c r="F72" s="1109"/>
      <c r="G72" s="1109"/>
      <c r="H72" s="1109"/>
      <c r="I72" s="979"/>
      <c r="J72" s="1060"/>
      <c r="K72" s="963"/>
      <c r="L72" s="688"/>
      <c r="M72" s="1001" t="s">
        <v>12</v>
      </c>
      <c r="N72" s="1006"/>
      <c r="O72" s="1006"/>
      <c r="P72" s="1006"/>
      <c r="Q72" s="1006"/>
      <c r="R72" s="1006"/>
      <c r="S72" s="1006"/>
      <c r="T72" s="1006"/>
      <c r="U72" s="1005"/>
      <c r="V72" s="1006"/>
      <c r="W72" s="1006"/>
      <c r="X72" s="1006"/>
      <c r="Y72" s="1006"/>
      <c r="Z72" s="1006"/>
      <c r="AA72" s="1006"/>
      <c r="AB72" s="1005"/>
      <c r="AC72" s="1006"/>
      <c r="AD72" s="665"/>
      <c r="AE72" s="1008"/>
      <c r="AF72" s="829"/>
      <c r="AG72" s="829" t="str">
        <f t="shared" si="0"/>
        <v>Добавить схему подключения</v>
      </c>
      <c r="AH72" s="829"/>
      <c r="AI72" s="829"/>
      <c r="AJ72" s="829"/>
      <c r="AK72" s="1008"/>
      <c r="AL72" s="1008"/>
      <c r="AM72" s="1008"/>
      <c r="AN72" s="1008"/>
      <c r="AO72" s="1008"/>
      <c r="AP72" s="1008"/>
      <c r="AQ72" s="1008"/>
    </row>
    <row r="73" spans="1:43" s="1057" customFormat="1" ht="22.5">
      <c r="A73" s="1220">
        <v>2</v>
      </c>
      <c r="B73" s="1075"/>
      <c r="C73" s="1075"/>
      <c r="D73" s="1075"/>
      <c r="E73" s="1076" t="s">
        <v>252</v>
      </c>
      <c r="F73" s="1109"/>
      <c r="G73" s="1109"/>
      <c r="H73" s="1109"/>
      <c r="I73" s="983"/>
      <c r="J73" s="979"/>
      <c r="K73" s="963"/>
      <c r="L73" s="1118">
        <f>mergeValue(A73)</f>
        <v>2</v>
      </c>
      <c r="M73" s="641" t="s">
        <v>20</v>
      </c>
      <c r="N73" s="646"/>
      <c r="O73" s="1257" t="str">
        <f>IF('Перечень тарифов'!J31="","","" &amp; 'Перечень тарифов'!J31 &amp; "")</f>
        <v>Тариф на тепловую энергию для оказания услуги по ГВС в жилых домах, оборудованных ИТП</v>
      </c>
      <c r="P73" s="1258"/>
      <c r="Q73" s="1258"/>
      <c r="R73" s="1258"/>
      <c r="S73" s="1258"/>
      <c r="T73" s="1258"/>
      <c r="U73" s="1258"/>
      <c r="V73" s="1258"/>
      <c r="W73" s="1258"/>
      <c r="X73" s="1258"/>
      <c r="Y73" s="1258"/>
      <c r="Z73" s="1258"/>
      <c r="AA73" s="1258"/>
      <c r="AB73" s="1258"/>
      <c r="AC73" s="1259"/>
      <c r="AD73" s="630" t="s">
        <v>475</v>
      </c>
      <c r="AE73" s="1008"/>
      <c r="AF73" s="829"/>
      <c r="AG73" s="829" t="str">
        <f t="shared" si="0"/>
        <v>Наименование тарифа</v>
      </c>
      <c r="AH73" s="829"/>
      <c r="AI73" s="829"/>
      <c r="AJ73" s="829"/>
      <c r="AK73" s="1008"/>
      <c r="AL73" s="1008"/>
      <c r="AM73" s="1008"/>
      <c r="AN73" s="1008"/>
      <c r="AO73" s="1008"/>
      <c r="AP73" s="1008"/>
      <c r="AQ73" s="1008"/>
    </row>
    <row r="74" spans="1:43" s="1057" customFormat="1" ht="22.5">
      <c r="A74" s="1220"/>
      <c r="B74" s="1220">
        <v>1</v>
      </c>
      <c r="C74" s="1075"/>
      <c r="D74" s="1075"/>
      <c r="E74" s="1109"/>
      <c r="F74" s="1109"/>
      <c r="G74" s="1109"/>
      <c r="H74" s="1109"/>
      <c r="I74" s="1105"/>
      <c r="J74" s="954"/>
      <c r="K74" s="957"/>
      <c r="L74" s="1118" t="str">
        <f>mergeValue(A74) &amp;"."&amp; mergeValue(B74)</f>
        <v>2.1</v>
      </c>
      <c r="M74" s="692" t="s">
        <v>16</v>
      </c>
      <c r="N74" s="646"/>
      <c r="O74" s="1257" t="str">
        <f>IF('Перечень тарифов'!N31="","","" &amp; 'Перечень тарифов'!N31 &amp; "")</f>
        <v>Бокситогорский муниципальный район, Бокситогорское (41603101);</v>
      </c>
      <c r="P74" s="1258"/>
      <c r="Q74" s="1258"/>
      <c r="R74" s="1258"/>
      <c r="S74" s="1258"/>
      <c r="T74" s="1258"/>
      <c r="U74" s="1258"/>
      <c r="V74" s="1258"/>
      <c r="W74" s="1258"/>
      <c r="X74" s="1258"/>
      <c r="Y74" s="1258"/>
      <c r="Z74" s="1258"/>
      <c r="AA74" s="1258"/>
      <c r="AB74" s="1258"/>
      <c r="AC74" s="1259"/>
      <c r="AD74" s="630" t="s">
        <v>476</v>
      </c>
      <c r="AE74" s="1008"/>
      <c r="AF74" s="829"/>
      <c r="AG74" s="829" t="str">
        <f t="shared" si="0"/>
        <v>Территория действия тарифа</v>
      </c>
      <c r="AH74" s="829"/>
      <c r="AI74" s="829"/>
      <c r="AJ74" s="829"/>
      <c r="AK74" s="1008"/>
      <c r="AL74" s="1008"/>
      <c r="AM74" s="1008"/>
      <c r="AN74" s="1008"/>
      <c r="AO74" s="1008"/>
      <c r="AP74" s="1008"/>
      <c r="AQ74" s="1008"/>
    </row>
    <row r="75" spans="1:43" s="1057" customFormat="1" hidden="1">
      <c r="A75" s="1220"/>
      <c r="B75" s="1220"/>
      <c r="C75" s="1220">
        <v>1</v>
      </c>
      <c r="D75" s="1075"/>
      <c r="E75" s="1109"/>
      <c r="F75" s="1109"/>
      <c r="G75" s="1109"/>
      <c r="H75" s="1109"/>
      <c r="I75" s="962"/>
      <c r="J75" s="954"/>
      <c r="K75" s="957"/>
      <c r="L75" s="1118" t="str">
        <f>mergeValue(A75) &amp;"."&amp; mergeValue(B75)&amp;"."&amp; mergeValue(C75)</f>
        <v>2.1.1</v>
      </c>
      <c r="M75" s="693"/>
      <c r="N75" s="646"/>
      <c r="O75" s="1257"/>
      <c r="P75" s="1258"/>
      <c r="Q75" s="1258"/>
      <c r="R75" s="1258"/>
      <c r="S75" s="1258"/>
      <c r="T75" s="1258"/>
      <c r="U75" s="1258"/>
      <c r="V75" s="1258"/>
      <c r="W75" s="1258"/>
      <c r="X75" s="1258"/>
      <c r="Y75" s="1258"/>
      <c r="Z75" s="1258"/>
      <c r="AA75" s="1258"/>
      <c r="AB75" s="1258"/>
      <c r="AC75" s="1259"/>
      <c r="AD75" s="630"/>
      <c r="AE75" s="1008"/>
      <c r="AF75" s="829"/>
      <c r="AG75" s="829" t="str">
        <f t="shared" si="0"/>
        <v/>
      </c>
      <c r="AH75" s="829"/>
      <c r="AI75" s="829"/>
      <c r="AJ75" s="829"/>
      <c r="AK75" s="1008"/>
      <c r="AL75" s="1008"/>
      <c r="AM75" s="1008"/>
      <c r="AN75" s="1008"/>
      <c r="AO75" s="1008"/>
      <c r="AP75" s="1008"/>
      <c r="AQ75" s="1008"/>
    </row>
    <row r="76" spans="1:43" s="1057" customFormat="1" hidden="1">
      <c r="A76" s="1220"/>
      <c r="B76" s="1220"/>
      <c r="C76" s="1220"/>
      <c r="D76" s="1220">
        <v>1</v>
      </c>
      <c r="E76" s="1109"/>
      <c r="F76" s="1109"/>
      <c r="G76" s="1109"/>
      <c r="H76" s="1109"/>
      <c r="I76" s="962"/>
      <c r="J76" s="954"/>
      <c r="K76" s="957"/>
      <c r="L76" s="1118" t="str">
        <f>mergeValue(A76) &amp;"."&amp; mergeValue(B76)&amp;"."&amp; mergeValue(C76)&amp;"."&amp; mergeValue(D76)</f>
        <v>2.1.1.1</v>
      </c>
      <c r="M76" s="694"/>
      <c r="N76" s="646"/>
      <c r="O76" s="1257"/>
      <c r="P76" s="1258"/>
      <c r="Q76" s="1258"/>
      <c r="R76" s="1258"/>
      <c r="S76" s="1258"/>
      <c r="T76" s="1258"/>
      <c r="U76" s="1258"/>
      <c r="V76" s="1258"/>
      <c r="W76" s="1258"/>
      <c r="X76" s="1258"/>
      <c r="Y76" s="1258"/>
      <c r="Z76" s="1258"/>
      <c r="AA76" s="1258"/>
      <c r="AB76" s="1258"/>
      <c r="AC76" s="1259"/>
      <c r="AD76" s="630"/>
      <c r="AE76" s="1008"/>
      <c r="AF76" s="829"/>
      <c r="AG76" s="829" t="str">
        <f t="shared" si="0"/>
        <v/>
      </c>
      <c r="AH76" s="829"/>
      <c r="AI76" s="829"/>
      <c r="AJ76" s="829"/>
      <c r="AK76" s="1008"/>
      <c r="AL76" s="1008"/>
      <c r="AM76" s="1008"/>
      <c r="AN76" s="1008"/>
      <c r="AO76" s="1008"/>
      <c r="AP76" s="1008"/>
      <c r="AQ76" s="1008"/>
    </row>
    <row r="77" spans="1:43" s="1057" customFormat="1" ht="22.5" customHeight="1">
      <c r="A77" s="1220"/>
      <c r="B77" s="1220"/>
      <c r="C77" s="1220"/>
      <c r="D77" s="1220"/>
      <c r="E77" s="1220">
        <v>1</v>
      </c>
      <c r="F77" s="1109"/>
      <c r="G77" s="1109"/>
      <c r="H77" s="1075">
        <v>1</v>
      </c>
      <c r="I77" s="1220">
        <v>1</v>
      </c>
      <c r="J77" s="1109"/>
      <c r="K77" s="965"/>
      <c r="L77" s="1118" t="str">
        <f>mergeValue(A77) &amp;"."&amp; mergeValue(B77)&amp;"."&amp; mergeValue(C77)&amp;"."&amp; mergeValue(D77)&amp;"."&amp; mergeValue(E77)</f>
        <v>2.1.1.1.1</v>
      </c>
      <c r="M77" s="554" t="s">
        <v>9</v>
      </c>
      <c r="N77" s="646"/>
      <c r="O77" s="1223" t="s">
        <v>3</v>
      </c>
      <c r="P77" s="1224"/>
      <c r="Q77" s="1224"/>
      <c r="R77" s="1224"/>
      <c r="S77" s="1224"/>
      <c r="T77" s="1224"/>
      <c r="U77" s="1224"/>
      <c r="V77" s="1224"/>
      <c r="W77" s="1224"/>
      <c r="X77" s="1224"/>
      <c r="Y77" s="1224"/>
      <c r="Z77" s="1224"/>
      <c r="AA77" s="1224"/>
      <c r="AB77" s="1224"/>
      <c r="AC77" s="1225"/>
      <c r="AD77" s="630" t="s">
        <v>636</v>
      </c>
      <c r="AE77" s="1008"/>
      <c r="AF77" s="829"/>
      <c r="AG77" s="829" t="str">
        <f t="shared" si="0"/>
        <v>Схема подключения теплопотребляющей установки к коллектору источника тепловой энергии</v>
      </c>
      <c r="AH77" s="829"/>
      <c r="AI77" s="829"/>
      <c r="AJ77" s="829"/>
      <c r="AK77" s="1008"/>
      <c r="AL77" s="1008"/>
      <c r="AM77" s="1008"/>
      <c r="AN77" s="1008"/>
      <c r="AO77" s="1008"/>
      <c r="AP77" s="1008"/>
      <c r="AQ77" s="1008"/>
    </row>
    <row r="78" spans="1:43" s="1057" customFormat="1" ht="25.5" customHeight="1">
      <c r="A78" s="1220"/>
      <c r="B78" s="1220"/>
      <c r="C78" s="1220"/>
      <c r="D78" s="1220"/>
      <c r="E78" s="1220"/>
      <c r="F78" s="1220">
        <v>1</v>
      </c>
      <c r="G78" s="1075"/>
      <c r="H78" s="1075"/>
      <c r="I78" s="1220"/>
      <c r="J78" s="1220">
        <v>1</v>
      </c>
      <c r="K78" s="966"/>
      <c r="L78" s="1118" t="str">
        <f>mergeValue(A78) &amp;"."&amp; mergeValue(B78)&amp;"."&amp; mergeValue(C78)&amp;"."&amp; mergeValue(D78)&amp;"."&amp; mergeValue(E78)&amp;"."&amp; mergeValue(F78)</f>
        <v>2.1.1.1.1.1</v>
      </c>
      <c r="M78" s="555" t="s">
        <v>10</v>
      </c>
      <c r="N78" s="646"/>
      <c r="O78" s="1223" t="s">
        <v>770</v>
      </c>
      <c r="P78" s="1224"/>
      <c r="Q78" s="1224"/>
      <c r="R78" s="1224"/>
      <c r="S78" s="1224"/>
      <c r="T78" s="1224"/>
      <c r="U78" s="1224"/>
      <c r="V78" s="1224"/>
      <c r="W78" s="1224"/>
      <c r="X78" s="1224"/>
      <c r="Y78" s="1224"/>
      <c r="Z78" s="1224"/>
      <c r="AA78" s="1224"/>
      <c r="AB78" s="1224"/>
      <c r="AC78" s="1225"/>
      <c r="AD78" s="630" t="s">
        <v>634</v>
      </c>
      <c r="AE78" s="1008"/>
      <c r="AF78" s="829"/>
      <c r="AG78" s="829" t="str">
        <f t="shared" si="0"/>
        <v>Группа потребителей</v>
      </c>
      <c r="AH78" s="829"/>
      <c r="AI78" s="829"/>
      <c r="AJ78" s="829"/>
      <c r="AK78" s="1008"/>
      <c r="AL78" s="1008"/>
      <c r="AM78" s="1008"/>
      <c r="AN78" s="1008"/>
      <c r="AO78" s="1008"/>
      <c r="AP78" s="1008"/>
      <c r="AQ78" s="1008"/>
    </row>
    <row r="79" spans="1:43" s="1057" customFormat="1" ht="17.100000000000001" customHeight="1">
      <c r="A79" s="1220"/>
      <c r="B79" s="1220"/>
      <c r="C79" s="1220"/>
      <c r="D79" s="1220"/>
      <c r="E79" s="1220"/>
      <c r="F79" s="1220"/>
      <c r="G79" s="1075">
        <v>1</v>
      </c>
      <c r="H79" s="1075"/>
      <c r="I79" s="1220"/>
      <c r="J79" s="1220"/>
      <c r="K79" s="966">
        <v>1</v>
      </c>
      <c r="L79" s="1118" t="str">
        <f>mergeValue(A79) &amp;"."&amp; mergeValue(B79)&amp;"."&amp; mergeValue(C79)&amp;"."&amp; mergeValue(D79)&amp;"."&amp; mergeValue(E79)&amp;"."&amp; mergeValue(F79)&amp;"."&amp; mergeValue(G79)</f>
        <v>2.1.1.1.1.1.1</v>
      </c>
      <c r="M79" s="1065" t="s">
        <v>640</v>
      </c>
      <c r="N79" s="646"/>
      <c r="O79" s="683">
        <v>1083.25</v>
      </c>
      <c r="P79" s="763"/>
      <c r="Q79" s="1090"/>
      <c r="R79" s="1256" t="s">
        <v>1197</v>
      </c>
      <c r="S79" s="1227" t="s">
        <v>83</v>
      </c>
      <c r="T79" s="1256" t="s">
        <v>1885</v>
      </c>
      <c r="U79" s="1227" t="s">
        <v>83</v>
      </c>
      <c r="V79" s="683">
        <v>1120.08</v>
      </c>
      <c r="W79" s="763"/>
      <c r="X79" s="1090"/>
      <c r="Y79" s="1256" t="s">
        <v>1886</v>
      </c>
      <c r="Z79" s="1227" t="s">
        <v>83</v>
      </c>
      <c r="AA79" s="1256" t="s">
        <v>1198</v>
      </c>
      <c r="AB79" s="1227" t="s">
        <v>84</v>
      </c>
      <c r="AC79" s="763"/>
      <c r="AD79" s="1237" t="s">
        <v>653</v>
      </c>
      <c r="AE79" s="1008" t="str">
        <f>strCheckDate(O80:AC80)</f>
        <v/>
      </c>
      <c r="AF79" s="829"/>
      <c r="AG79" s="829" t="str">
        <f t="shared" si="0"/>
        <v>вода</v>
      </c>
      <c r="AH79" s="829"/>
      <c r="AI79" s="829"/>
      <c r="AJ79" s="829"/>
      <c r="AK79" s="1008"/>
      <c r="AL79" s="1008"/>
      <c r="AM79" s="1008"/>
      <c r="AN79" s="1008"/>
      <c r="AO79" s="1008"/>
      <c r="AP79" s="1008"/>
      <c r="AQ79" s="1008"/>
    </row>
    <row r="80" spans="1:43" s="1057" customFormat="1" ht="11.25" hidden="1" customHeight="1">
      <c r="A80" s="1220"/>
      <c r="B80" s="1220"/>
      <c r="C80" s="1220"/>
      <c r="D80" s="1220"/>
      <c r="E80" s="1220"/>
      <c r="F80" s="1220"/>
      <c r="G80" s="1075"/>
      <c r="H80" s="1075"/>
      <c r="I80" s="1220"/>
      <c r="J80" s="1220"/>
      <c r="K80" s="966"/>
      <c r="L80" s="800"/>
      <c r="M80" s="646"/>
      <c r="N80" s="646"/>
      <c r="O80" s="763"/>
      <c r="P80" s="763"/>
      <c r="Q80" s="769" t="str">
        <f>R79 &amp; "-" &amp; T79</f>
        <v>01.01.2022-30.06.2022</v>
      </c>
      <c r="R80" s="1226"/>
      <c r="S80" s="1227"/>
      <c r="T80" s="1226"/>
      <c r="U80" s="1227"/>
      <c r="V80" s="763"/>
      <c r="W80" s="763"/>
      <c r="X80" s="769" t="str">
        <f>Y79 &amp; "-" &amp; AA79</f>
        <v>01.07.2022-31.12.2022</v>
      </c>
      <c r="Y80" s="1226"/>
      <c r="Z80" s="1227"/>
      <c r="AA80" s="1226"/>
      <c r="AB80" s="1227"/>
      <c r="AC80" s="763"/>
      <c r="AD80" s="1238"/>
      <c r="AE80" s="1008"/>
      <c r="AF80" s="829"/>
      <c r="AG80" s="829" t="str">
        <f t="shared" si="0"/>
        <v/>
      </c>
      <c r="AH80" s="829"/>
      <c r="AI80" s="829"/>
      <c r="AJ80" s="829"/>
      <c r="AK80" s="1008"/>
      <c r="AL80" s="1008"/>
      <c r="AM80" s="1008"/>
      <c r="AN80" s="1008"/>
      <c r="AO80" s="1008"/>
      <c r="AP80" s="1008"/>
      <c r="AQ80" s="1008"/>
    </row>
    <row r="81" spans="1:43" s="1057" customFormat="1" ht="15" customHeight="1">
      <c r="A81" s="1220"/>
      <c r="B81" s="1220"/>
      <c r="C81" s="1220"/>
      <c r="D81" s="1220"/>
      <c r="E81" s="1220"/>
      <c r="F81" s="1220"/>
      <c r="G81" s="1109"/>
      <c r="H81" s="1075"/>
      <c r="I81" s="1220"/>
      <c r="J81" s="1220"/>
      <c r="K81" s="965"/>
      <c r="L81" s="688"/>
      <c r="M81" s="557" t="s">
        <v>25</v>
      </c>
      <c r="N81" s="1006"/>
      <c r="O81" s="1006"/>
      <c r="P81" s="1006"/>
      <c r="Q81" s="1006"/>
      <c r="R81" s="1006"/>
      <c r="S81" s="1006"/>
      <c r="T81" s="1006"/>
      <c r="U81" s="1006"/>
      <c r="V81" s="1006"/>
      <c r="W81" s="1006"/>
      <c r="X81" s="1006"/>
      <c r="Y81" s="1006"/>
      <c r="Z81" s="1006"/>
      <c r="AA81" s="1006"/>
      <c r="AB81" s="1006"/>
      <c r="AC81" s="762"/>
      <c r="AD81" s="1239"/>
      <c r="AE81" s="1008"/>
      <c r="AF81" s="829"/>
      <c r="AG81" s="829" t="str">
        <f t="shared" si="0"/>
        <v>Добавить вид теплоносителя (параметры теплоносителя)</v>
      </c>
      <c r="AH81" s="829"/>
      <c r="AI81" s="829"/>
      <c r="AJ81" s="829"/>
      <c r="AK81" s="1008"/>
      <c r="AL81" s="1008"/>
      <c r="AM81" s="1008"/>
      <c r="AN81" s="1008"/>
      <c r="AO81" s="1008"/>
      <c r="AP81" s="1008"/>
      <c r="AQ81" s="1008"/>
    </row>
    <row r="82" spans="1:43" s="1057" customFormat="1" ht="15" customHeight="1">
      <c r="A82" s="1220"/>
      <c r="B82" s="1220"/>
      <c r="C82" s="1220"/>
      <c r="D82" s="1220"/>
      <c r="E82" s="1220"/>
      <c r="F82" s="1109"/>
      <c r="G82" s="1109"/>
      <c r="H82" s="1075"/>
      <c r="I82" s="1220"/>
      <c r="J82" s="1109"/>
      <c r="K82" s="965"/>
      <c r="L82" s="688"/>
      <c r="M82" s="556" t="s">
        <v>11</v>
      </c>
      <c r="N82" s="1006"/>
      <c r="O82" s="1006"/>
      <c r="P82" s="1006"/>
      <c r="Q82" s="1006"/>
      <c r="R82" s="1006"/>
      <c r="S82" s="1006"/>
      <c r="T82" s="1006"/>
      <c r="U82" s="1005"/>
      <c r="V82" s="1006"/>
      <c r="W82" s="1006"/>
      <c r="X82" s="1006"/>
      <c r="Y82" s="1006"/>
      <c r="Z82" s="1006"/>
      <c r="AA82" s="1006"/>
      <c r="AB82" s="1005"/>
      <c r="AC82" s="1006"/>
      <c r="AD82" s="665"/>
      <c r="AE82" s="1008"/>
      <c r="AF82" s="829"/>
      <c r="AG82" s="829" t="str">
        <f t="shared" si="0"/>
        <v>Добавить группу потребителей</v>
      </c>
      <c r="AH82" s="829"/>
      <c r="AI82" s="829"/>
      <c r="AJ82" s="829"/>
      <c r="AK82" s="1008"/>
      <c r="AL82" s="1008"/>
      <c r="AM82" s="1008"/>
      <c r="AN82" s="1008"/>
      <c r="AO82" s="1008"/>
      <c r="AP82" s="1008"/>
      <c r="AQ82" s="1008"/>
    </row>
    <row r="83" spans="1:43" s="1057" customFormat="1" ht="15" customHeight="1">
      <c r="A83" s="1220"/>
      <c r="B83" s="1220"/>
      <c r="C83" s="1220"/>
      <c r="D83" s="1220"/>
      <c r="E83" s="1078" t="s">
        <v>252</v>
      </c>
      <c r="F83" s="1109"/>
      <c r="G83" s="1109"/>
      <c r="H83" s="1109"/>
      <c r="I83" s="979"/>
      <c r="J83" s="1060"/>
      <c r="K83" s="963"/>
      <c r="L83" s="688"/>
      <c r="M83" s="1001" t="s">
        <v>12</v>
      </c>
      <c r="N83" s="1006"/>
      <c r="O83" s="1006"/>
      <c r="P83" s="1006"/>
      <c r="Q83" s="1006"/>
      <c r="R83" s="1006"/>
      <c r="S83" s="1006"/>
      <c r="T83" s="1006"/>
      <c r="U83" s="1005"/>
      <c r="V83" s="1006"/>
      <c r="W83" s="1006"/>
      <c r="X83" s="1006"/>
      <c r="Y83" s="1006"/>
      <c r="Z83" s="1006"/>
      <c r="AA83" s="1006"/>
      <c r="AB83" s="1005"/>
      <c r="AC83" s="1006"/>
      <c r="AD83" s="665"/>
      <c r="AE83" s="1008"/>
      <c r="AF83" s="829"/>
      <c r="AG83" s="829" t="str">
        <f t="shared" si="0"/>
        <v>Добавить схему подключения</v>
      </c>
      <c r="AH83" s="829"/>
      <c r="AI83" s="829"/>
      <c r="AJ83" s="829"/>
      <c r="AK83" s="1008"/>
      <c r="AL83" s="1008"/>
      <c r="AM83" s="1008"/>
      <c r="AN83" s="1008"/>
      <c r="AO83" s="1008"/>
      <c r="AP83" s="1008"/>
      <c r="AQ83" s="1008"/>
    </row>
    <row r="84" spans="1:43" ht="11.25">
      <c r="A84" s="990"/>
      <c r="B84" s="990"/>
      <c r="C84" s="990"/>
      <c r="D84" s="990"/>
      <c r="E84" s="990"/>
      <c r="F84" s="990"/>
      <c r="G84" s="990"/>
      <c r="H84" s="990"/>
      <c r="I84" s="990"/>
      <c r="J84" s="990"/>
      <c r="K84" s="990"/>
      <c r="AE84" s="990"/>
      <c r="AF84" s="990"/>
      <c r="AG84" s="990"/>
      <c r="AH84" s="990"/>
      <c r="AI84" s="990"/>
      <c r="AJ84" s="990"/>
      <c r="AK84" s="990"/>
      <c r="AL84" s="990"/>
      <c r="AM84" s="990"/>
      <c r="AN84" s="990"/>
      <c r="AO84" s="990"/>
    </row>
    <row r="85" spans="1:43" ht="90" customHeight="1">
      <c r="L85" s="1">
        <v>1</v>
      </c>
      <c r="M85" s="1213" t="s">
        <v>630</v>
      </c>
      <c r="N85" s="1213"/>
      <c r="O85" s="1213"/>
      <c r="P85" s="1213"/>
      <c r="Q85" s="1213"/>
      <c r="R85" s="1213"/>
      <c r="S85" s="1213"/>
      <c r="T85" s="1213"/>
      <c r="U85" s="1213"/>
      <c r="V85" s="1213"/>
      <c r="W85" s="1213"/>
      <c r="X85" s="1213"/>
      <c r="Y85" s="1213"/>
      <c r="Z85" s="1213"/>
      <c r="AA85" s="1213"/>
      <c r="AB85" s="1213"/>
      <c r="AC85" s="1213"/>
      <c r="AD85" s="1213"/>
    </row>
  </sheetData>
  <sheetProtection password="FA9C" sheet="1" objects="1" scenarios="1" formatColumns="0" formatRows="0"/>
  <dataConsolidate leftLabels="1"/>
  <mergeCells count="188">
    <mergeCell ref="D39:D54"/>
    <mergeCell ref="O39:AC39"/>
    <mergeCell ref="E40:E53"/>
    <mergeCell ref="AD24:AD26"/>
    <mergeCell ref="M85:AD85"/>
    <mergeCell ref="O21:AC21"/>
    <mergeCell ref="E22:E35"/>
    <mergeCell ref="I22:I35"/>
    <mergeCell ref="O22:AC22"/>
    <mergeCell ref="F23:F26"/>
    <mergeCell ref="J23:J26"/>
    <mergeCell ref="O23:AC23"/>
    <mergeCell ref="R24:R25"/>
    <mergeCell ref="S24:S25"/>
    <mergeCell ref="T24:T25"/>
    <mergeCell ref="I40:I53"/>
    <mergeCell ref="O40:AC40"/>
    <mergeCell ref="F41:F44"/>
    <mergeCell ref="J41:J44"/>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AD42:AD44"/>
    <mergeCell ref="B55:B72"/>
    <mergeCell ref="O55:AC55"/>
    <mergeCell ref="C56:C72"/>
    <mergeCell ref="O56:AC56"/>
    <mergeCell ref="D57:D72"/>
    <mergeCell ref="O57:AC57"/>
    <mergeCell ref="E58:E71"/>
    <mergeCell ref="I58:I71"/>
    <mergeCell ref="O58:AC58"/>
    <mergeCell ref="F59:F62"/>
    <mergeCell ref="J59:J62"/>
    <mergeCell ref="O59:AC59"/>
    <mergeCell ref="R60:R61"/>
    <mergeCell ref="S60:S61"/>
    <mergeCell ref="T60:T61"/>
    <mergeCell ref="R42:R43"/>
    <mergeCell ref="S42:S43"/>
    <mergeCell ref="T42:T43"/>
    <mergeCell ref="U42:U43"/>
    <mergeCell ref="B37:B54"/>
    <mergeCell ref="O37:AC37"/>
    <mergeCell ref="C38:C54"/>
    <mergeCell ref="O38:AC38"/>
    <mergeCell ref="AD79:AD81"/>
    <mergeCell ref="U60:U61"/>
    <mergeCell ref="AD60:AD62"/>
    <mergeCell ref="A73:A83"/>
    <mergeCell ref="O73:AC73"/>
    <mergeCell ref="B74:B83"/>
    <mergeCell ref="O74:AC74"/>
    <mergeCell ref="C75:C83"/>
    <mergeCell ref="O75:AC75"/>
    <mergeCell ref="D76:D83"/>
    <mergeCell ref="O76:AC76"/>
    <mergeCell ref="E77:E82"/>
    <mergeCell ref="I77:I82"/>
    <mergeCell ref="O77:AC77"/>
    <mergeCell ref="F78:F81"/>
    <mergeCell ref="J78:J81"/>
    <mergeCell ref="O78:AC78"/>
    <mergeCell ref="A18:A72"/>
    <mergeCell ref="O18:AC18"/>
    <mergeCell ref="B19:B36"/>
    <mergeCell ref="O19:AC19"/>
    <mergeCell ref="C20:C36"/>
    <mergeCell ref="O20:AC20"/>
    <mergeCell ref="D21:D36"/>
    <mergeCell ref="Y15:AA15"/>
    <mergeCell ref="Z16:AA16"/>
    <mergeCell ref="Z17:AA17"/>
    <mergeCell ref="Y24:Y25"/>
    <mergeCell ref="Z24:Z25"/>
    <mergeCell ref="AA24:AA25"/>
    <mergeCell ref="V12:AB12"/>
    <mergeCell ref="R79:R80"/>
    <mergeCell ref="S79:S80"/>
    <mergeCell ref="T79:T80"/>
    <mergeCell ref="U79:U80"/>
    <mergeCell ref="O41:AC41"/>
    <mergeCell ref="S17:T17"/>
    <mergeCell ref="U24:U25"/>
    <mergeCell ref="Y60:Y61"/>
    <mergeCell ref="Z60:Z61"/>
    <mergeCell ref="AA60:AA61"/>
    <mergeCell ref="AB60:AB61"/>
    <mergeCell ref="Y79:Y80"/>
    <mergeCell ref="Z79:Z80"/>
    <mergeCell ref="AA79:AA80"/>
    <mergeCell ref="AB79:AB80"/>
    <mergeCell ref="AB24:AB25"/>
    <mergeCell ref="Y42:Y43"/>
    <mergeCell ref="Z42:Z43"/>
    <mergeCell ref="AA42:AA43"/>
    <mergeCell ref="AB42:AB43"/>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F27:F30"/>
    <mergeCell ref="J27:J30"/>
    <mergeCell ref="O27:AC27"/>
    <mergeCell ref="R28:R29"/>
    <mergeCell ref="S28:S29"/>
    <mergeCell ref="T28:T29"/>
    <mergeCell ref="U28:U29"/>
    <mergeCell ref="Y28:Y29"/>
    <mergeCell ref="Z28:Z29"/>
    <mergeCell ref="AA28:AA29"/>
    <mergeCell ref="AB28:AB29"/>
    <mergeCell ref="AD46:AD48"/>
    <mergeCell ref="F49:F52"/>
    <mergeCell ref="J49:J52"/>
    <mergeCell ref="O49:AC49"/>
    <mergeCell ref="R50:R51"/>
    <mergeCell ref="S50:S51"/>
    <mergeCell ref="T50:T51"/>
    <mergeCell ref="U50:U51"/>
    <mergeCell ref="Y50:Y51"/>
    <mergeCell ref="Z50:Z51"/>
    <mergeCell ref="AA50:AA51"/>
    <mergeCell ref="AB50:AB51"/>
    <mergeCell ref="AD50:AD52"/>
    <mergeCell ref="F45:F48"/>
    <mergeCell ref="J45:J48"/>
    <mergeCell ref="O45:AC45"/>
    <mergeCell ref="R46:R47"/>
    <mergeCell ref="S46:S47"/>
    <mergeCell ref="T46:T47"/>
    <mergeCell ref="U46:U47"/>
    <mergeCell ref="Y46:Y47"/>
    <mergeCell ref="Z46:Z47"/>
    <mergeCell ref="AA46:AA47"/>
    <mergeCell ref="AB46:AB47"/>
    <mergeCell ref="AD64:AD66"/>
    <mergeCell ref="F67:F70"/>
    <mergeCell ref="J67:J70"/>
    <mergeCell ref="O67:AC67"/>
    <mergeCell ref="R68:R69"/>
    <mergeCell ref="S68:S69"/>
    <mergeCell ref="T68:T69"/>
    <mergeCell ref="U68:U69"/>
    <mergeCell ref="Y68:Y69"/>
    <mergeCell ref="Z68:Z69"/>
    <mergeCell ref="AA68:AA69"/>
    <mergeCell ref="AB68:AB69"/>
    <mergeCell ref="AD68:AD70"/>
    <mergeCell ref="F63:F66"/>
    <mergeCell ref="J63:J66"/>
    <mergeCell ref="O63:AC63"/>
    <mergeCell ref="R64:R65"/>
    <mergeCell ref="S64:S65"/>
    <mergeCell ref="T64:T65"/>
    <mergeCell ref="U64:U65"/>
    <mergeCell ref="Y64:Y65"/>
    <mergeCell ref="Z64:Z65"/>
    <mergeCell ref="AA64:AA65"/>
    <mergeCell ref="AB64:AB65"/>
  </mergeCells>
  <dataValidations count="11">
    <dataValidation allowBlank="1" sqref="WWA983117:WWL983123 JO65613:JZ65619 TK65613:TV65619 ADG65613:ADR65619 ANC65613:ANN65619 AWY65613:AXJ65619 BGU65613:BHF65619 BQQ65613:BRB65619 CAM65613:CAX65619 CKI65613:CKT65619 CUE65613:CUP65619 DEA65613:DEL65619 DNW65613:DOH65619 DXS65613:DYD65619 EHO65613:EHZ65619 ERK65613:ERV65619 FBG65613:FBR65619 FLC65613:FLN65619 FUY65613:FVJ65619 GEU65613:GFF65619 GOQ65613:GPB65619 GYM65613:GYX65619 HII65613:HIT65619 HSE65613:HSP65619 ICA65613:ICL65619 ILW65613:IMH65619 IVS65613:IWD65619 JFO65613:JFZ65619 JPK65613:JPV65619 JZG65613:JZR65619 KJC65613:KJN65619 KSY65613:KTJ65619 LCU65613:LDF65619 LMQ65613:LNB65619 LWM65613:LWX65619 MGI65613:MGT65619 MQE65613:MQP65619 NAA65613:NAL65619 NJW65613:NKH65619 NTS65613:NUD65619 ODO65613:ODZ65619 ONK65613:ONV65619 OXG65613:OXR65619 PHC65613:PHN65619 PQY65613:PRJ65619 QAU65613:QBF65619 QKQ65613:QLB65619 QUM65613:QUX65619 REI65613:RET65619 ROE65613:ROP65619 RYA65613:RYL65619 SHW65613:SIH65619 SRS65613:SSD65619 TBO65613:TBZ65619 TLK65613:TLV65619 TVG65613:TVR65619 UFC65613:UFN65619 UOY65613:UPJ65619 UYU65613:UZF65619 VIQ65613:VJB65619 VSM65613:VSX65619 WCI65613:WCT65619 WME65613:WMP65619 WWA65613:WWL65619 JO131149:JZ131155 TK131149:TV131155 ADG131149:ADR131155 ANC131149:ANN131155 AWY131149:AXJ131155 BGU131149:BHF131155 BQQ131149:BRB131155 CAM131149:CAX131155 CKI131149:CKT131155 CUE131149:CUP131155 DEA131149:DEL131155 DNW131149:DOH131155 DXS131149:DYD131155 EHO131149:EHZ131155 ERK131149:ERV131155 FBG131149:FBR131155 FLC131149:FLN131155 FUY131149:FVJ131155 GEU131149:GFF131155 GOQ131149:GPB131155 GYM131149:GYX131155 HII131149:HIT131155 HSE131149:HSP131155 ICA131149:ICL131155 ILW131149:IMH131155 IVS131149:IWD131155 JFO131149:JFZ131155 JPK131149:JPV131155 JZG131149:JZR131155 KJC131149:KJN131155 KSY131149:KTJ131155 LCU131149:LDF131155 LMQ131149:LNB131155 LWM131149:LWX131155 MGI131149:MGT131155 MQE131149:MQP131155 NAA131149:NAL131155 NJW131149:NKH131155 NTS131149:NUD131155 ODO131149:ODZ131155 ONK131149:ONV131155 OXG131149:OXR131155 PHC131149:PHN131155 PQY131149:PRJ131155 QAU131149:QBF131155 QKQ131149:QLB131155 QUM131149:QUX131155 REI131149:RET131155 ROE131149:ROP131155 RYA131149:RYL131155 SHW131149:SIH131155 SRS131149:SSD131155 TBO131149:TBZ131155 TLK131149:TLV131155 TVG131149:TVR131155 UFC131149:UFN131155 UOY131149:UPJ131155 UYU131149:UZF131155 VIQ131149:VJB131155 VSM131149:VSX131155 WCI131149:WCT131155 WME131149:WMP131155 WWA131149:WWL131155 JO196685:JZ196691 TK196685:TV196691 ADG196685:ADR196691 ANC196685:ANN196691 AWY196685:AXJ196691 BGU196685:BHF196691 BQQ196685:BRB196691 CAM196685:CAX196691 CKI196685:CKT196691 CUE196685:CUP196691 DEA196685:DEL196691 DNW196685:DOH196691 DXS196685:DYD196691 EHO196685:EHZ196691 ERK196685:ERV196691 FBG196685:FBR196691 FLC196685:FLN196691 FUY196685:FVJ196691 GEU196685:GFF196691 GOQ196685:GPB196691 GYM196685:GYX196691 HII196685:HIT196691 HSE196685:HSP196691 ICA196685:ICL196691 ILW196685:IMH196691 IVS196685:IWD196691 JFO196685:JFZ196691 JPK196685:JPV196691 JZG196685:JZR196691 KJC196685:KJN196691 KSY196685:KTJ196691 LCU196685:LDF196691 LMQ196685:LNB196691 LWM196685:LWX196691 MGI196685:MGT196691 MQE196685:MQP196691 NAA196685:NAL196691 NJW196685:NKH196691 NTS196685:NUD196691 ODO196685:ODZ196691 ONK196685:ONV196691 OXG196685:OXR196691 PHC196685:PHN196691 PQY196685:PRJ196691 QAU196685:QBF196691 QKQ196685:QLB196691 QUM196685:QUX196691 REI196685:RET196691 ROE196685:ROP196691 RYA196685:RYL196691 SHW196685:SIH196691 SRS196685:SSD196691 TBO196685:TBZ196691 TLK196685:TLV196691 TVG196685:TVR196691 UFC196685:UFN196691 UOY196685:UPJ196691 UYU196685:UZF196691 VIQ196685:VJB196691 VSM196685:VSX196691 WCI196685:WCT196691 WME196685:WMP196691 WWA196685:WWL196691 JO262221:JZ262227 TK262221:TV262227 ADG262221:ADR262227 ANC262221:ANN262227 AWY262221:AXJ262227 BGU262221:BHF262227 BQQ262221:BRB262227 CAM262221:CAX262227 CKI262221:CKT262227 CUE262221:CUP262227 DEA262221:DEL262227 DNW262221:DOH262227 DXS262221:DYD262227 EHO262221:EHZ262227 ERK262221:ERV262227 FBG262221:FBR262227 FLC262221:FLN262227 FUY262221:FVJ262227 GEU262221:GFF262227 GOQ262221:GPB262227 GYM262221:GYX262227 HII262221:HIT262227 HSE262221:HSP262227 ICA262221:ICL262227 ILW262221:IMH262227 IVS262221:IWD262227 JFO262221:JFZ262227 JPK262221:JPV262227 JZG262221:JZR262227 KJC262221:KJN262227 KSY262221:KTJ262227 LCU262221:LDF262227 LMQ262221:LNB262227 LWM262221:LWX262227 MGI262221:MGT262227 MQE262221:MQP262227 NAA262221:NAL262227 NJW262221:NKH262227 NTS262221:NUD262227 ODO262221:ODZ262227 ONK262221:ONV262227 OXG262221:OXR262227 PHC262221:PHN262227 PQY262221:PRJ262227 QAU262221:QBF262227 QKQ262221:QLB262227 QUM262221:QUX262227 REI262221:RET262227 ROE262221:ROP262227 RYA262221:RYL262227 SHW262221:SIH262227 SRS262221:SSD262227 TBO262221:TBZ262227 TLK262221:TLV262227 TVG262221:TVR262227 UFC262221:UFN262227 UOY262221:UPJ262227 UYU262221:UZF262227 VIQ262221:VJB262227 VSM262221:VSX262227 WCI262221:WCT262227 WME262221:WMP262227 WWA262221:WWL262227 JO327757:JZ327763 TK327757:TV327763 ADG327757:ADR327763 ANC327757:ANN327763 AWY327757:AXJ327763 BGU327757:BHF327763 BQQ327757:BRB327763 CAM327757:CAX327763 CKI327757:CKT327763 CUE327757:CUP327763 DEA327757:DEL327763 DNW327757:DOH327763 DXS327757:DYD327763 EHO327757:EHZ327763 ERK327757:ERV327763 FBG327757:FBR327763 FLC327757:FLN327763 FUY327757:FVJ327763 GEU327757:GFF327763 GOQ327757:GPB327763 GYM327757:GYX327763 HII327757:HIT327763 HSE327757:HSP327763 ICA327757:ICL327763 ILW327757:IMH327763 IVS327757:IWD327763 JFO327757:JFZ327763 JPK327757:JPV327763 JZG327757:JZR327763 KJC327757:KJN327763 KSY327757:KTJ327763 LCU327757:LDF327763 LMQ327757:LNB327763 LWM327757:LWX327763 MGI327757:MGT327763 MQE327757:MQP327763 NAA327757:NAL327763 NJW327757:NKH327763 NTS327757:NUD327763 ODO327757:ODZ327763 ONK327757:ONV327763 OXG327757:OXR327763 PHC327757:PHN327763 PQY327757:PRJ327763 QAU327757:QBF327763 QKQ327757:QLB327763 QUM327757:QUX327763 REI327757:RET327763 ROE327757:ROP327763 RYA327757:RYL327763 SHW327757:SIH327763 SRS327757:SSD327763 TBO327757:TBZ327763 TLK327757:TLV327763 TVG327757:TVR327763 UFC327757:UFN327763 UOY327757:UPJ327763 UYU327757:UZF327763 VIQ327757:VJB327763 VSM327757:VSX327763 WCI327757:WCT327763 WME327757:WMP327763 WWA327757:WWL327763 JO393293:JZ393299 TK393293:TV393299 ADG393293:ADR393299 ANC393293:ANN393299 AWY393293:AXJ393299 BGU393293:BHF393299 BQQ393293:BRB393299 CAM393293:CAX393299 CKI393293:CKT393299 CUE393293:CUP393299 DEA393293:DEL393299 DNW393293:DOH393299 DXS393293:DYD393299 EHO393293:EHZ393299 ERK393293:ERV393299 FBG393293:FBR393299 FLC393293:FLN393299 FUY393293:FVJ393299 GEU393293:GFF393299 GOQ393293:GPB393299 GYM393293:GYX393299 HII393293:HIT393299 HSE393293:HSP393299 ICA393293:ICL393299 ILW393293:IMH393299 IVS393293:IWD393299 JFO393293:JFZ393299 JPK393293:JPV393299 JZG393293:JZR393299 KJC393293:KJN393299 KSY393293:KTJ393299 LCU393293:LDF393299 LMQ393293:LNB393299 LWM393293:LWX393299 MGI393293:MGT393299 MQE393293:MQP393299 NAA393293:NAL393299 NJW393293:NKH393299 NTS393293:NUD393299 ODO393293:ODZ393299 ONK393293:ONV393299 OXG393293:OXR393299 PHC393293:PHN393299 PQY393293:PRJ393299 QAU393293:QBF393299 QKQ393293:QLB393299 QUM393293:QUX393299 REI393293:RET393299 ROE393293:ROP393299 RYA393293:RYL393299 SHW393293:SIH393299 SRS393293:SSD393299 TBO393293:TBZ393299 TLK393293:TLV393299 TVG393293:TVR393299 UFC393293:UFN393299 UOY393293:UPJ393299 UYU393293:UZF393299 VIQ393293:VJB393299 VSM393293:VSX393299 WCI393293:WCT393299 WME393293:WMP393299 WWA393293:WWL393299 JO458829:JZ458835 TK458829:TV458835 ADG458829:ADR458835 ANC458829:ANN458835 AWY458829:AXJ458835 BGU458829:BHF458835 BQQ458829:BRB458835 CAM458829:CAX458835 CKI458829:CKT458835 CUE458829:CUP458835 DEA458829:DEL458835 DNW458829:DOH458835 DXS458829:DYD458835 EHO458829:EHZ458835 ERK458829:ERV458835 FBG458829:FBR458835 FLC458829:FLN458835 FUY458829:FVJ458835 GEU458829:GFF458835 GOQ458829:GPB458835 GYM458829:GYX458835 HII458829:HIT458835 HSE458829:HSP458835 ICA458829:ICL458835 ILW458829:IMH458835 IVS458829:IWD458835 JFO458829:JFZ458835 JPK458829:JPV458835 JZG458829:JZR458835 KJC458829:KJN458835 KSY458829:KTJ458835 LCU458829:LDF458835 LMQ458829:LNB458835 LWM458829:LWX458835 MGI458829:MGT458835 MQE458829:MQP458835 NAA458829:NAL458835 NJW458829:NKH458835 NTS458829:NUD458835 ODO458829:ODZ458835 ONK458829:ONV458835 OXG458829:OXR458835 PHC458829:PHN458835 PQY458829:PRJ458835 QAU458829:QBF458835 QKQ458829:QLB458835 QUM458829:QUX458835 REI458829:RET458835 ROE458829:ROP458835 RYA458829:RYL458835 SHW458829:SIH458835 SRS458829:SSD458835 TBO458829:TBZ458835 TLK458829:TLV458835 TVG458829:TVR458835 UFC458829:UFN458835 UOY458829:UPJ458835 UYU458829:UZF458835 VIQ458829:VJB458835 VSM458829:VSX458835 WCI458829:WCT458835 WME458829:WMP458835 WWA458829:WWL458835 JO524365:JZ524371 TK524365:TV524371 ADG524365:ADR524371 ANC524365:ANN524371 AWY524365:AXJ524371 BGU524365:BHF524371 BQQ524365:BRB524371 CAM524365:CAX524371 CKI524365:CKT524371 CUE524365:CUP524371 DEA524365:DEL524371 DNW524365:DOH524371 DXS524365:DYD524371 EHO524365:EHZ524371 ERK524365:ERV524371 FBG524365:FBR524371 FLC524365:FLN524371 FUY524365:FVJ524371 GEU524365:GFF524371 GOQ524365:GPB524371 GYM524365:GYX524371 HII524365:HIT524371 HSE524365:HSP524371 ICA524365:ICL524371 ILW524365:IMH524371 IVS524365:IWD524371 JFO524365:JFZ524371 JPK524365:JPV524371 JZG524365:JZR524371 KJC524365:KJN524371 KSY524365:KTJ524371 LCU524365:LDF524371 LMQ524365:LNB524371 LWM524365:LWX524371 MGI524365:MGT524371 MQE524365:MQP524371 NAA524365:NAL524371 NJW524365:NKH524371 NTS524365:NUD524371 ODO524365:ODZ524371 ONK524365:ONV524371 OXG524365:OXR524371 PHC524365:PHN524371 PQY524365:PRJ524371 QAU524365:QBF524371 QKQ524365:QLB524371 QUM524365:QUX524371 REI524365:RET524371 ROE524365:ROP524371 RYA524365:RYL524371 SHW524365:SIH524371 SRS524365:SSD524371 TBO524365:TBZ524371 TLK524365:TLV524371 TVG524365:TVR524371 UFC524365:UFN524371 UOY524365:UPJ524371 UYU524365:UZF524371 VIQ524365:VJB524371 VSM524365:VSX524371 WCI524365:WCT524371 WME524365:WMP524371 WWA524365:WWL524371 JO589901:JZ589907 TK589901:TV589907 ADG589901:ADR589907 ANC589901:ANN589907 AWY589901:AXJ589907 BGU589901:BHF589907 BQQ589901:BRB589907 CAM589901:CAX589907 CKI589901:CKT589907 CUE589901:CUP589907 DEA589901:DEL589907 DNW589901:DOH589907 DXS589901:DYD589907 EHO589901:EHZ589907 ERK589901:ERV589907 FBG589901:FBR589907 FLC589901:FLN589907 FUY589901:FVJ589907 GEU589901:GFF589907 GOQ589901:GPB589907 GYM589901:GYX589907 HII589901:HIT589907 HSE589901:HSP589907 ICA589901:ICL589907 ILW589901:IMH589907 IVS589901:IWD589907 JFO589901:JFZ589907 JPK589901:JPV589907 JZG589901:JZR589907 KJC589901:KJN589907 KSY589901:KTJ589907 LCU589901:LDF589907 LMQ589901:LNB589907 LWM589901:LWX589907 MGI589901:MGT589907 MQE589901:MQP589907 NAA589901:NAL589907 NJW589901:NKH589907 NTS589901:NUD589907 ODO589901:ODZ589907 ONK589901:ONV589907 OXG589901:OXR589907 PHC589901:PHN589907 PQY589901:PRJ589907 QAU589901:QBF589907 QKQ589901:QLB589907 QUM589901:QUX589907 REI589901:RET589907 ROE589901:ROP589907 RYA589901:RYL589907 SHW589901:SIH589907 SRS589901:SSD589907 TBO589901:TBZ589907 TLK589901:TLV589907 TVG589901:TVR589907 UFC589901:UFN589907 UOY589901:UPJ589907 UYU589901:UZF589907 VIQ589901:VJB589907 VSM589901:VSX589907 WCI589901:WCT589907 WME589901:WMP589907 WWA589901:WWL589907 JO655437:JZ655443 TK655437:TV655443 ADG655437:ADR655443 ANC655437:ANN655443 AWY655437:AXJ655443 BGU655437:BHF655443 BQQ655437:BRB655443 CAM655437:CAX655443 CKI655437:CKT655443 CUE655437:CUP655443 DEA655437:DEL655443 DNW655437:DOH655443 DXS655437:DYD655443 EHO655437:EHZ655443 ERK655437:ERV655443 FBG655437:FBR655443 FLC655437:FLN655443 FUY655437:FVJ655443 GEU655437:GFF655443 GOQ655437:GPB655443 GYM655437:GYX655443 HII655437:HIT655443 HSE655437:HSP655443 ICA655437:ICL655443 ILW655437:IMH655443 IVS655437:IWD655443 JFO655437:JFZ655443 JPK655437:JPV655443 JZG655437:JZR655443 KJC655437:KJN655443 KSY655437:KTJ655443 LCU655437:LDF655443 LMQ655437:LNB655443 LWM655437:LWX655443 MGI655437:MGT655443 MQE655437:MQP655443 NAA655437:NAL655443 NJW655437:NKH655443 NTS655437:NUD655443 ODO655437:ODZ655443 ONK655437:ONV655443 OXG655437:OXR655443 PHC655437:PHN655443 PQY655437:PRJ655443 QAU655437:QBF655443 QKQ655437:QLB655443 QUM655437:QUX655443 REI655437:RET655443 ROE655437:ROP655443 RYA655437:RYL655443 SHW655437:SIH655443 SRS655437:SSD655443 TBO655437:TBZ655443 TLK655437:TLV655443 TVG655437:TVR655443 UFC655437:UFN655443 UOY655437:UPJ655443 UYU655437:UZF655443 VIQ655437:VJB655443 VSM655437:VSX655443 WCI655437:WCT655443 WME655437:WMP655443 WWA655437:WWL655443 JO720973:JZ720979 TK720973:TV720979 ADG720973:ADR720979 ANC720973:ANN720979 AWY720973:AXJ720979 BGU720973:BHF720979 BQQ720973:BRB720979 CAM720973:CAX720979 CKI720973:CKT720979 CUE720973:CUP720979 DEA720973:DEL720979 DNW720973:DOH720979 DXS720973:DYD720979 EHO720973:EHZ720979 ERK720973:ERV720979 FBG720973:FBR720979 FLC720973:FLN720979 FUY720973:FVJ720979 GEU720973:GFF720979 GOQ720973:GPB720979 GYM720973:GYX720979 HII720973:HIT720979 HSE720973:HSP720979 ICA720973:ICL720979 ILW720973:IMH720979 IVS720973:IWD720979 JFO720973:JFZ720979 JPK720973:JPV720979 JZG720973:JZR720979 KJC720973:KJN720979 KSY720973:KTJ720979 LCU720973:LDF720979 LMQ720973:LNB720979 LWM720973:LWX720979 MGI720973:MGT720979 MQE720973:MQP720979 NAA720973:NAL720979 NJW720973:NKH720979 NTS720973:NUD720979 ODO720973:ODZ720979 ONK720973:ONV720979 OXG720973:OXR720979 PHC720973:PHN720979 PQY720973:PRJ720979 QAU720973:QBF720979 QKQ720973:QLB720979 QUM720973:QUX720979 REI720973:RET720979 ROE720973:ROP720979 RYA720973:RYL720979 SHW720973:SIH720979 SRS720973:SSD720979 TBO720973:TBZ720979 TLK720973:TLV720979 TVG720973:TVR720979 UFC720973:UFN720979 UOY720973:UPJ720979 UYU720973:UZF720979 VIQ720973:VJB720979 VSM720973:VSX720979 WCI720973:WCT720979 WME720973:WMP720979 WWA720973:WWL720979 JO786509:JZ786515 TK786509:TV786515 ADG786509:ADR786515 ANC786509:ANN786515 AWY786509:AXJ786515 BGU786509:BHF786515 BQQ786509:BRB786515 CAM786509:CAX786515 CKI786509:CKT786515 CUE786509:CUP786515 DEA786509:DEL786515 DNW786509:DOH786515 DXS786509:DYD786515 EHO786509:EHZ786515 ERK786509:ERV786515 FBG786509:FBR786515 FLC786509:FLN786515 FUY786509:FVJ786515 GEU786509:GFF786515 GOQ786509:GPB786515 GYM786509:GYX786515 HII786509:HIT786515 HSE786509:HSP786515 ICA786509:ICL786515 ILW786509:IMH786515 IVS786509:IWD786515 JFO786509:JFZ786515 JPK786509:JPV786515 JZG786509:JZR786515 KJC786509:KJN786515 KSY786509:KTJ786515 LCU786509:LDF786515 LMQ786509:LNB786515 LWM786509:LWX786515 MGI786509:MGT786515 MQE786509:MQP786515 NAA786509:NAL786515 NJW786509:NKH786515 NTS786509:NUD786515 ODO786509:ODZ786515 ONK786509:ONV786515 OXG786509:OXR786515 PHC786509:PHN786515 PQY786509:PRJ786515 QAU786509:QBF786515 QKQ786509:QLB786515 QUM786509:QUX786515 REI786509:RET786515 ROE786509:ROP786515 RYA786509:RYL786515 SHW786509:SIH786515 SRS786509:SSD786515 TBO786509:TBZ786515 TLK786509:TLV786515 TVG786509:TVR786515 UFC786509:UFN786515 UOY786509:UPJ786515 UYU786509:UZF786515 VIQ786509:VJB786515 VSM786509:VSX786515 WCI786509:WCT786515 WME786509:WMP786515 WWA786509:WWL786515 JO852045:JZ852051 TK852045:TV852051 ADG852045:ADR852051 ANC852045:ANN852051 AWY852045:AXJ852051 BGU852045:BHF852051 BQQ852045:BRB852051 CAM852045:CAX852051 CKI852045:CKT852051 CUE852045:CUP852051 DEA852045:DEL852051 DNW852045:DOH852051 DXS852045:DYD852051 EHO852045:EHZ852051 ERK852045:ERV852051 FBG852045:FBR852051 FLC852045:FLN852051 FUY852045:FVJ852051 GEU852045:GFF852051 GOQ852045:GPB852051 GYM852045:GYX852051 HII852045:HIT852051 HSE852045:HSP852051 ICA852045:ICL852051 ILW852045:IMH852051 IVS852045:IWD852051 JFO852045:JFZ852051 JPK852045:JPV852051 JZG852045:JZR852051 KJC852045:KJN852051 KSY852045:KTJ852051 LCU852045:LDF852051 LMQ852045:LNB852051 LWM852045:LWX852051 MGI852045:MGT852051 MQE852045:MQP852051 NAA852045:NAL852051 NJW852045:NKH852051 NTS852045:NUD852051 ODO852045:ODZ852051 ONK852045:ONV852051 OXG852045:OXR852051 PHC852045:PHN852051 PQY852045:PRJ852051 QAU852045:QBF852051 QKQ852045:QLB852051 QUM852045:QUX852051 REI852045:RET852051 ROE852045:ROP852051 RYA852045:RYL852051 SHW852045:SIH852051 SRS852045:SSD852051 TBO852045:TBZ852051 TLK852045:TLV852051 TVG852045:TVR852051 UFC852045:UFN852051 UOY852045:UPJ852051 UYU852045:UZF852051 VIQ852045:VJB852051 VSM852045:VSX852051 WCI852045:WCT852051 WME852045:WMP852051 WWA852045:WWL852051 JO917581:JZ917587 TK917581:TV917587 ADG917581:ADR917587 ANC917581:ANN917587 AWY917581:AXJ917587 BGU917581:BHF917587 BQQ917581:BRB917587 CAM917581:CAX917587 CKI917581:CKT917587 CUE917581:CUP917587 DEA917581:DEL917587 DNW917581:DOH917587 DXS917581:DYD917587 EHO917581:EHZ917587 ERK917581:ERV917587 FBG917581:FBR917587 FLC917581:FLN917587 FUY917581:FVJ917587 GEU917581:GFF917587 GOQ917581:GPB917587 GYM917581:GYX917587 HII917581:HIT917587 HSE917581:HSP917587 ICA917581:ICL917587 ILW917581:IMH917587 IVS917581:IWD917587 JFO917581:JFZ917587 JPK917581:JPV917587 JZG917581:JZR917587 KJC917581:KJN917587 KSY917581:KTJ917587 LCU917581:LDF917587 LMQ917581:LNB917587 LWM917581:LWX917587 MGI917581:MGT917587 MQE917581:MQP917587 NAA917581:NAL917587 NJW917581:NKH917587 NTS917581:NUD917587 ODO917581:ODZ917587 ONK917581:ONV917587 OXG917581:OXR917587 PHC917581:PHN917587 PQY917581:PRJ917587 QAU917581:QBF917587 QKQ917581:QLB917587 QUM917581:QUX917587 REI917581:RET917587 ROE917581:ROP917587 RYA917581:RYL917587 SHW917581:SIH917587 SRS917581:SSD917587 TBO917581:TBZ917587 TLK917581:TLV917587 TVG917581:TVR917587 UFC917581:UFN917587 UOY917581:UPJ917587 UYU917581:UZF917587 VIQ917581:VJB917587 VSM917581:VSX917587 WCI917581:WCT917587 WME917581:WMP917587 WWA917581:WWL917587 JO983117:JZ983123 TK983117:TV983123 ADG983117:ADR983123 ANC983117:ANN983123 AWY983117:AXJ983123 BGU983117:BHF983123 BQQ983117:BRB983123 CAM983117:CAX983123 CKI983117:CKT983123 CUE983117:CUP983123 DEA983117:DEL983123 DNW983117:DOH983123 DXS983117:DYD983123 EHO983117:EHZ983123 ERK983117:ERV983123 FBG983117:FBR983123 FLC983117:FLN983123 FUY983117:FVJ983123 GEU983117:GFF983123 GOQ983117:GPB983123 GYM983117:GYX983123 HII983117:HIT983123 HSE983117:HSP983123 ICA983117:ICL983123 ILW983117:IMH983123 IVS983117:IWD983123 JFO983117:JFZ983123 JPK983117:JPV983123 JZG983117:JZR983123 KJC983117:KJN983123 KSY983117:KTJ983123 LCU983117:LDF983123 LMQ983117:LNB983123 LWM983117:LWX983123 MGI983117:MGT983123 MQE983117:MQP983123 NAA983117:NAL983123 NJW983117:NKH983123 NTS983117:NUD983123 ODO983117:ODZ983123 ONK983117:ONV983123 OXG983117:OXR983123 PHC983117:PHN983123 PQY983117:PRJ983123 QAU983117:QBF983123 QKQ983117:QLB983123 QUM983117:QUX983123 REI983117:RET983123 ROE983117:ROP983123 RYA983117:RYL983123 SHW983117:SIH983123 SRS983117:SSD983123 TBO983117:TBZ983123 TLK983117:TLV983123 TVG983117:TVR983123 UFC983117:UFN983123 UOY983117:UPJ983123 UYU983117:UZF983123 VIQ983117:VJB983123 VSM983117:VSX983123 WCI983117:WCT983123 WME983117:WMP983123 V81:AC81 V82:AD83 TK81:TV83 ADG81:ADR83 ANC70:ANN72 ANC81:ANN83 AWY81:AXJ83 BGU81:BHF83 BQQ81:BRB83 CAM81:CAX83 CKI81:CKT83 CUE81:CUP83 DEA81:DEL83 DNW81:DOH83 DXS81:DYD83 EHO81:EHZ83 ERK81:ERV83 FBG81:FBR83 FLC81:FLN83 FUY81:FVJ83 GEU81:GFF83 GOQ81:GPB83 GYM81:GYX83 HII81:HIT83 HSE81:HSP83 ICA81:ICL83 ILW81:IMH83 IVS81:IWD83 JFO81:JFZ83 JPK81:JPV83 JZG81:JZR83 KJC81:KJN83 KSY81:KTJ83 LCU81:LDF83 LMQ81:LNB83 LWM81:LWX83 MGI81:MGT83 MQE81:MQP83 NAA81:NAL83 NJW81:NKH83 NTS81:NUD83 ODO81:ODZ83 ONK81:ONV83 OXG81:OXR83 PHC81:PHN83 PQY81:PRJ83 QAU81:QBF83 QKQ81:QLB83 QUM81:QUX83 REI81:RET83 ROE81:ROP83 RYA81:RYL83 SHW81:SIH83 SRS81:SSD83 TBO81:TBZ83 TLK81:TLV83 TVG81:TVR83 UFC81:UFN83 UOY81:UPJ83 UYU81:UZF83 VIQ81:VJB83 VSM81:VSX83 WCI81:WCT83 WME81:WMP83 WWA81:WWL83 JO81:JZ83 AWY70:AXJ72 BGU70:BHF72 BQQ70:BRB72 CAM70:CAX72 CKI70:CKT72 CUE70:CUP72 DEA70:DEL72 DNW70:DOH72 DXS70:DYD72 EHO70:EHZ72 ERK70:ERV72 FBG70:FBR72 FLC70:FLN72 FUY70:FVJ72 GEU70:GFF72 GOQ70:GPB72 GYM70:GYX72 HII70:HIT72 HSE70:HSP72 ICA70:ICL72 ILW70:IMH72 IVS70:IWD72 JFO70:JFZ72 JPK70:JPV72 JZG70:JZR72 KJC70:KJN72 KSY70:KTJ72 LCU70:LDF72 LMQ70:LNB72 LWM70:LWX72 MGI70:MGT72 MQE70:MQP72 NAA70:NAL72 NJW70:NKH72 NTS70:NUD72 ODO70:ODZ72 ONK70:ONV72 OXG70:OXR72 PHC70:PHN72 PQY70:PRJ72 QAU70:QBF72 QKQ70:QLB72 QUM70:QUX72 REI70:RET72 ROE70:ROP72 RYA70:RYL72 SHW70:SIH72 SRS70:SSD72 TBO70:TBZ72 TLK70:TLV72 TVG70:TVR72 UFC70:UFN72 UOY70:UPJ72 UYU70:UZF72 VIQ70:VJB72 VSM70:VSX72 WCI70:WCT72 WME70:WMP72 WWA70:WWL72 JO70:JZ72 TK70:TV72 L66:AC66 L71:AD72 JO52:JZ54 WWA52:WWL54 WME52:WMP54 WCI52:WCT54 VSM52:VSX54 VIQ52:VJB54 UYU52:UZF54 UOY52:UPJ54 UFC52:UFN54 TVG52:TVR54 TLK52:TLV54 TBO52:TBZ54 SRS52:SSD54 SHW52:SIH54 RYA52:RYL54 ROE52:ROP54 REI52:RET54 QUM52:QUX54 QKQ52:QLB54 QAU52:QBF54 PQY52:PRJ54 PHC52:PHN54 OXG52:OXR54 ONK52:ONV54 ODO52:ODZ54 NTS52:NUD54 NJW52:NKH54 NAA52:NAL54 MQE52:MQP54 MGI52:MGT54 LWM52:LWX54 LMQ52:LNB54 LCU52:LDF54 KSY52:KTJ54 KJC52:KJN54 JZG52:JZR54 JPK52:JPV54 JFO52:JFZ54 IVS52:IWD54 ILW52:IMH54 ICA52:ICL54 HSE52:HSP54 HII52:HIT54 GYM52:GYX54 GOQ52:GPB54 GEU52:GFF54 FUY52:FVJ54 FLC52:FLN54 FBG52:FBR54 ERK52:ERV54 EHO52:EHZ54 DXS52:DYD54 DNW52:DOH54 DEA52:DEL54 CUE52:CUP54 CKI52:CKT54 CAM52:CAX54 BQQ52:BRB54 BGU52:BHF54 AWY52:AXJ54 ANC52:ANN54 ADG52:ADR54 L53:AD54 AWY34:AXJ36 BGU34:BHF36 BQQ34:BRB36 CAM34:CAX36 CKI34:CKT36 CUE34:CUP36 DEA34:DEL36 DNW34:DOH36 DXS34:DYD36 EHO34:EHZ36 ERK34:ERV36 FBG34:FBR36 FLC34:FLN36 FUY34:FVJ36 GEU34:GFF36 GOQ34:GPB36 GYM34:GYX36 HII34:HIT36 HSE34:HSP36 ICA34:ICL36 ILW34:IMH36 IVS34:IWD36 JFO34:JFZ36 JPK34:JPV36 JZG34:JZR36 KJC34:KJN36 KSY34:KTJ36 LCU34:LDF36 LMQ34:LNB36 LWM34:LWX36 MGI34:MGT36 MQE34:MQP36 NAA34:NAL36 NJW34:NKH36 NTS34:NUD36 ODO34:ODZ36 ONK34:ONV36 OXG34:OXR36 PHC34:PHN36 PQY34:PRJ36 QAU34:QBF36 QKQ34:QLB36 QUM34:QUX36 REI34:RET36 ROE34:ROP36 RYA34:RYL36 SHW34:SIH36 SRS34:SSD36 TBO34:TBZ36 TLK34:TLV36 TVG34:TVR36 UFC34:UFN36 UOY34:UPJ36 UYU34:UZF36 VIQ34:VJB36 VSM34:VSX36 WCI34:WCT36 WME34:WMP36 WWA34:WWL36 JO34:JZ36 TK34:TV36 ADG34:ADR36 L30:AC30 L35:AD36 L131149:AD131155 L34:AC34 L52:AC52 L81:U83 L65613:AD65619 L983117:AD983123 L917581:AD917587 L852045:AD852051 L786509:AD786515 L720973:AD720979 L655437:AD655443 L589901:AD589907 L524365:AD524371 L458829:AD458835 L393293:AD393299 L327757:AD327763 L262221:AD262227 L196685:AD196691 ADG26:ADR26 TK26:TV26 JO26:JZ26 WWA26:WWL26 WME26:WMP26 WCI26:WCT26 VSM26:VSX26 VIQ26:VJB26 UYU26:UZF26 UOY26:UPJ26 UFC26:UFN26 TVG26:TVR26 TLK26:TLV26 TBO26:TBZ26 SRS26:SSD26 SHW26:SIH26 RYA26:RYL26 ROE26:ROP26 REI26:RET26 QUM26:QUX26 QKQ26:QLB26 QAU26:QBF26 PQY26:PRJ26 PHC26:PHN26 OXG26:OXR26 ONK26:ONV26 ODO26:ODZ26 NTS26:NUD26 NJW26:NKH26 NAA26:NAL26 MQE26:MQP26 MGI26:MGT26 LWM26:LWX26 LMQ26:LNB26 LCU26:LDF26 KSY26:KTJ26 KJC26:KJN26 JZG26:JZR26 JPK26:JPV26 JFO26:JFZ26 IVS26:IWD26 ILW26:IMH26 ICA26:ICL26 HSE26:HSP26 HII26:HIT26 GYM26:GYX26 GOQ26:GPB26 GEU26:GFF26 FUY26:FVJ26 FLC26:FLN26 FBG26:FBR26 ERK26:ERV26 EHO26:EHZ26 DXS26:DYD26 DNW26:DOH26 DEA26:DEL26 CUE26:CUP26 CKI26:CKT26 CAM26:CAX26 BQQ26:BRB26 BGU26:BHF26 AWY26:AXJ26 ANC26:ANN26 L26:AC26 ADG30:ADR30 TK30:TV30 JO30:JZ30 WWA30:WWL30 WME30:WMP30 WCI30:WCT30 VSM30:VSX30 VIQ30:VJB30 UYU30:UZF30 UOY30:UPJ30 UFC30:UFN30 TVG30:TVR30 TLK30:TLV30 TBO30:TBZ30 SRS30:SSD30 SHW30:SIH30 RYA30:RYL30 ROE30:ROP30 REI30:RET30 QUM30:QUX30 QKQ30:QLB30 QAU30:QBF30 PQY30:PRJ30 PHC30:PHN30 OXG30:OXR30 ONK30:ONV30 ODO30:ODZ30 NTS30:NUD30 NJW30:NKH30 NAA30:NAL30 MQE30:MQP30 MGI30:MGT30 LWM30:LWX30 LMQ30:LNB30 LCU30:LDF30 KSY30:KTJ30 KJC30:KJN30 JZG30:JZR30 JPK30:JPV30 JFO30:JFZ30 IVS30:IWD30 ILW30:IMH30 ICA30:ICL30 HSE30:HSP30 HII30:HIT30 GYM30:GYX30 GOQ30:GPB30 GEU30:GFF30 FUY30:FVJ30 FLC30:FLN30 FBG30:FBR30 ERK30:ERV30 EHO30:EHZ30 DXS30:DYD30 DNW30:DOH30 DEA30:DEL30 CUE30:CUP30 CKI30:CKT30 CAM30:CAX30 BQQ30:BRB30 BGU30:BHF30 AWY30:AXJ30 ANC30:ANN30 ANC34:ANN36 L44:AC44 ANC44:ANN44 AWY44:AXJ44 BGU44:BHF44 BQQ44:BRB44 CAM44:CAX44 CKI44:CKT44 CUE44:CUP44 DEA44:DEL44 DNW44:DOH44 DXS44:DYD44 EHO44:EHZ44 ERK44:ERV44 FBG44:FBR44 FLC44:FLN44 FUY44:FVJ44 GEU44:GFF44 GOQ44:GPB44 GYM44:GYX44 HII44:HIT44 HSE44:HSP44 ICA44:ICL44 ILW44:IMH44 IVS44:IWD44 JFO44:JFZ44 JPK44:JPV44 JZG44:JZR44 KJC44:KJN44 KSY44:KTJ44 LCU44:LDF44 LMQ44:LNB44 LWM44:LWX44 MGI44:MGT44 MQE44:MQP44 NAA44:NAL44 NJW44:NKH44 NTS44:NUD44 ODO44:ODZ44 ONK44:ONV44 OXG44:OXR44 PHC44:PHN44 PQY44:PRJ44 QAU44:QBF44 QKQ44:QLB44 QUM44:QUX44 REI44:RET44 ROE44:ROP44 RYA44:RYL44 SHW44:SIH44 SRS44:SSD44 TBO44:TBZ44 TLK44:TLV44 TVG44:TVR44 UFC44:UFN44 UOY44:UPJ44 UYU44:UZF44 VIQ44:VJB44 VSM44:VSX44 WCI44:WCT44 WME44:WMP44 WWA44:WWL44 JO44:JZ44 TK44:TV44 ADG44:ADR44 L48:AC48 ADG48:ADR48 ANC48:ANN48 AWY48:AXJ48 BGU48:BHF48 BQQ48:BRB48 CAM48:CAX48 CKI48:CKT48 CUE48:CUP48 DEA48:DEL48 DNW48:DOH48 DXS48:DYD48 EHO48:EHZ48 ERK48:ERV48 FBG48:FBR48 FLC48:FLN48 FUY48:FVJ48 GEU48:GFF48 GOQ48:GPB48 GYM48:GYX48 HII48:HIT48 HSE48:HSP48 ICA48:ICL48 ILW48:IMH48 IVS48:IWD48 JFO48:JFZ48 JPK48:JPV48 JZG48:JZR48 KJC48:KJN48 KSY48:KTJ48 LCU48:LDF48 LMQ48:LNB48 LWM48:LWX48 MGI48:MGT48 MQE48:MQP48 NAA48:NAL48 NJW48:NKH48 NTS48:NUD48 ODO48:ODZ48 ONK48:ONV48 OXG48:OXR48 PHC48:PHN48 PQY48:PRJ48 QAU48:QBF48 QKQ48:QLB48 QUM48:QUX48 REI48:RET48 ROE48:ROP48 RYA48:RYL48 SHW48:SIH48 SRS48:SSD48 TBO48:TBZ48 TLK48:TLV48 TVG48:TVR48 UFC48:UFN48 UOY48:UPJ48 UYU48:UZF48 VIQ48:VJB48 VSM48:VSX48 WCI48:WCT48 WME48:WMP48 WWA48:WWL48 JO48:JZ48 TK48:TV48 TK52:TV54 TK62:TV62 JO62:JZ62 WWA62:WWL62 WME62:WMP62 WCI62:WCT62 VSM62:VSX62 VIQ62:VJB62 UYU62:UZF62 UOY62:UPJ62 UFC62:UFN62 TVG62:TVR62 TLK62:TLV62 TBO62:TBZ62 SRS62:SSD62 SHW62:SIH62 RYA62:RYL62 ROE62:ROP62 REI62:RET62 QUM62:QUX62 QKQ62:QLB62 QAU62:QBF62 PQY62:PRJ62 PHC62:PHN62 OXG62:OXR62 ONK62:ONV62 ODO62:ODZ62 NTS62:NUD62 NJW62:NKH62 NAA62:NAL62 MQE62:MQP62 MGI62:MGT62 LWM62:LWX62 LMQ62:LNB62 LCU62:LDF62 KSY62:KTJ62 KJC62:KJN62 JZG62:JZR62 JPK62:JPV62 JFO62:JFZ62 IVS62:IWD62 ILW62:IMH62 ICA62:ICL62 HSE62:HSP62 HII62:HIT62 GYM62:GYX62 GOQ62:GPB62 GEU62:GFF62 FUY62:FVJ62 FLC62:FLN62 FBG62:FBR62 ERK62:ERV62 EHO62:EHZ62 DXS62:DYD62 DNW62:DOH62 DEA62:DEL62 CUE62:CUP62 CKI62:CKT62 CAM62:CAX62 BQQ62:BRB62 BGU62:BHF62 AWY62:AXJ62 ANC62:ANN62 ADG62:ADR62 L62:AC62 TK66:TV66 JO66:JZ66 WWA66:WWL66 WME66:WMP66 WCI66:WCT66 VSM66:VSX66 VIQ66:VJB66 UYU66:UZF66 UOY66:UPJ66 UFC66:UFN66 TVG66:TVR66 TLK66:TLV66 TBO66:TBZ66 SRS66:SSD66 SHW66:SIH66 RYA66:RYL66 ROE66:ROP66 REI66:RET66 QUM66:QUX66 QKQ66:QLB66 QAU66:QBF66 PQY66:PRJ66 PHC66:PHN66 OXG66:OXR66 ONK66:ONV66 ODO66:ODZ66 NTS66:NUD66 NJW66:NKH66 NAA66:NAL66 MQE66:MQP66 MGI66:MGT66 LWM66:LWX66 LMQ66:LNB66 LCU66:LDF66 KSY66:KTJ66 KJC66:KJN66 JZG66:JZR66 JPK66:JPV66 JFO66:JFZ66 IVS66:IWD66 ILW66:IMH66 ICA66:ICL66 HSE66:HSP66 HII66:HIT66 GYM66:GYX66 GOQ66:GPB66 GEU66:GFF66 FUY66:FVJ66 FLC66:FLN66 FBG66:FBR66 ERK66:ERV66 EHO66:EHZ66 DXS66:DYD66 DNW66:DOH66 DEA66:DEL66 CUE66:CUP66 CKI66:CKT66 CAM66:CAX66 BQQ66:BRB66 BGU66:BHF66 AWY66:AXJ66 ANC66:ANN66 ADG66:ADR66 ADG70:ADR72 L70:AC70"/>
    <dataValidation allowBlank="1" promptTitle="checkPeriodRange" sqref="Q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Q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Q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Q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Q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Q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Q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Q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Q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Q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Q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Q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Q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Q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Q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WWF80 WMJ80 WCN80 VSR80 VIV80 UYZ80 UPD80 UFH80 TVL80 TLP80 TBT80 SRX80 SIB80 RYF80 ROJ80 REN80 QUR80 QKV80 QAZ80 PRD80 PHH80 OXL80 ONP80 ODT80 NTX80 NKB80 NAF80 MQJ80 MGN80 LWR80 LMV80 LCZ80 KTD80 KJH80 JZL80 JPP80 JFT80 IVX80 IMB80 ICF80 HSJ80 HIN80 GYR80 GOV80 GEZ80 FVD80 FLH80 FBL80 ERP80 EHT80 DXX80 DOB80 DEF80 CUJ80 CKN80 CAR80 BQV80 BGZ80 AXD80 ANH80 ADL80 TP80 JT80 Q80 Q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WWF43 WMJ43 WCN43 VSR43 VIV43 UYZ43 UPD43 UFH43 TVL43 TLP43 TBT43 SRX43 SIB43 RYF43 ROJ43 REN43 QUR43 QKV43 QAZ43 PRD43 PHH43 OXL43 ONP43 ODT43 NTX43 NKB43 NAF43 MQJ43 MGN43 LWR43 LMV43 LCZ43 KTD43 KJH43 JZL43 JPP43 JFT43 IVX43 IMB43 ICF43 HSJ43 HIN43 GYR43 GOV43 GEZ43 FVD43 FLH43 FBL43 ERP43 EHT43 DXX43 DOB43 DEF43 CUJ43 CKN43 CAR43 BQV43 BGZ43 AXD43 ANH43 ADL43 TP43 JT43 Q43 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612 X131148 X196684 X262220 X327756 X393292 X458828 X524364 X589900 X655436 X720972 X786508 X852044 X917580 X983116 X43 X80 X61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Q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47 Q51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51 Q65 JT65 TP65 ADL65 ANH65 AXD65 BGZ65 BQV65 CAR65 CKN65 CUJ65 DEF65 DOB65 DXX65 EHT65 ERP65 FBL65 FLH65 FVD65 GEZ65 GOV65 GYR65 HIN65 HSJ65 ICF65 IMB65 IVX65 JFT65 JPP65 JZL65 KJH65 KTD65 LCZ65 LMV65 LWR65 MGN65 MQJ65 NAF65 NKB65 NTX65 ODT65 ONP65 OXL65 PHH65 PRD65 QAZ65 QKV65 QUR65 REN65 ROJ65 RYF65 SIB65 SRX65 TBT65 TLP65 TVL65 UFH65 UPD65 UYZ65 VIV65 VSR65 WCN65 WMJ65 WWF65 X65 Q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9"/>
    <dataValidation allowBlank="1" showInputMessage="1" showErrorMessage="1" prompt="Для выбора выполните двойной щелчок левой клавиши мыши по соответствующей ячейке." sqref="S65611 JV65611 TR65611 ADN65611 ANJ65611 AXF65611 BHB65611 BQX65611 CAT65611 CKP65611 CUL65611 DEH65611 DOD65611 DXZ65611 EHV65611 ERR65611 FBN65611 FLJ65611 FVF65611 GFB65611 GOX65611 GYT65611 HIP65611 HSL65611 ICH65611 IMD65611 IVZ65611 JFV65611 JPR65611 JZN65611 KJJ65611 KTF65611 LDB65611 LMX65611 LWT65611 MGP65611 MQL65611 NAH65611 NKD65611 NTZ65611 ODV65611 ONR65611 OXN65611 PHJ65611 PRF65611 QBB65611 QKX65611 QUT65611 REP65611 ROL65611 RYH65611 SID65611 SRZ65611 TBV65611 TLR65611 TVN65611 UFJ65611 UPF65611 UZB65611 VIX65611 VST65611 WCP65611 WML65611 WWH65611 S131147 JV131147 TR131147 ADN131147 ANJ131147 AXF131147 BHB131147 BQX131147 CAT131147 CKP131147 CUL131147 DEH131147 DOD131147 DXZ131147 EHV131147 ERR131147 FBN131147 FLJ131147 FVF131147 GFB131147 GOX131147 GYT131147 HIP131147 HSL131147 ICH131147 IMD131147 IVZ131147 JFV131147 JPR131147 JZN131147 KJJ131147 KTF131147 LDB131147 LMX131147 LWT131147 MGP131147 MQL131147 NAH131147 NKD131147 NTZ131147 ODV131147 ONR131147 OXN131147 PHJ131147 PRF131147 QBB131147 QKX131147 QUT131147 REP131147 ROL131147 RYH131147 SID131147 SRZ131147 TBV131147 TLR131147 TVN131147 UFJ131147 UPF131147 UZB131147 VIX131147 VST131147 WCP131147 WML131147 WWH131147 S196683 JV196683 TR196683 ADN196683 ANJ196683 AXF196683 BHB196683 BQX196683 CAT196683 CKP196683 CUL196683 DEH196683 DOD196683 DXZ196683 EHV196683 ERR196683 FBN196683 FLJ196683 FVF196683 GFB196683 GOX196683 GYT196683 HIP196683 HSL196683 ICH196683 IMD196683 IVZ196683 JFV196683 JPR196683 JZN196683 KJJ196683 KTF196683 LDB196683 LMX196683 LWT196683 MGP196683 MQL196683 NAH196683 NKD196683 NTZ196683 ODV196683 ONR196683 OXN196683 PHJ196683 PRF196683 QBB196683 QKX196683 QUT196683 REP196683 ROL196683 RYH196683 SID196683 SRZ196683 TBV196683 TLR196683 TVN196683 UFJ196683 UPF196683 UZB196683 VIX196683 VST196683 WCP196683 WML196683 WWH196683 S262219 JV262219 TR262219 ADN262219 ANJ262219 AXF262219 BHB262219 BQX262219 CAT262219 CKP262219 CUL262219 DEH262219 DOD262219 DXZ262219 EHV262219 ERR262219 FBN262219 FLJ262219 FVF262219 GFB262219 GOX262219 GYT262219 HIP262219 HSL262219 ICH262219 IMD262219 IVZ262219 JFV262219 JPR262219 JZN262219 KJJ262219 KTF262219 LDB262219 LMX262219 LWT262219 MGP262219 MQL262219 NAH262219 NKD262219 NTZ262219 ODV262219 ONR262219 OXN262219 PHJ262219 PRF262219 QBB262219 QKX262219 QUT262219 REP262219 ROL262219 RYH262219 SID262219 SRZ262219 TBV262219 TLR262219 TVN262219 UFJ262219 UPF262219 UZB262219 VIX262219 VST262219 WCP262219 WML262219 WWH262219 S327755 JV327755 TR327755 ADN327755 ANJ327755 AXF327755 BHB327755 BQX327755 CAT327755 CKP327755 CUL327755 DEH327755 DOD327755 DXZ327755 EHV327755 ERR327755 FBN327755 FLJ327755 FVF327755 GFB327755 GOX327755 GYT327755 HIP327755 HSL327755 ICH327755 IMD327755 IVZ327755 JFV327755 JPR327755 JZN327755 KJJ327755 KTF327755 LDB327755 LMX327755 LWT327755 MGP327755 MQL327755 NAH327755 NKD327755 NTZ327755 ODV327755 ONR327755 OXN327755 PHJ327755 PRF327755 QBB327755 QKX327755 QUT327755 REP327755 ROL327755 RYH327755 SID327755 SRZ327755 TBV327755 TLR327755 TVN327755 UFJ327755 UPF327755 UZB327755 VIX327755 VST327755 WCP327755 WML327755 WWH327755 S393291 JV393291 TR393291 ADN393291 ANJ393291 AXF393291 BHB393291 BQX393291 CAT393291 CKP393291 CUL393291 DEH393291 DOD393291 DXZ393291 EHV393291 ERR393291 FBN393291 FLJ393291 FVF393291 GFB393291 GOX393291 GYT393291 HIP393291 HSL393291 ICH393291 IMD393291 IVZ393291 JFV393291 JPR393291 JZN393291 KJJ393291 KTF393291 LDB393291 LMX393291 LWT393291 MGP393291 MQL393291 NAH393291 NKD393291 NTZ393291 ODV393291 ONR393291 OXN393291 PHJ393291 PRF393291 QBB393291 QKX393291 QUT393291 REP393291 ROL393291 RYH393291 SID393291 SRZ393291 TBV393291 TLR393291 TVN393291 UFJ393291 UPF393291 UZB393291 VIX393291 VST393291 WCP393291 WML393291 WWH393291 S458827 JV458827 TR458827 ADN458827 ANJ458827 AXF458827 BHB458827 BQX458827 CAT458827 CKP458827 CUL458827 DEH458827 DOD458827 DXZ458827 EHV458827 ERR458827 FBN458827 FLJ458827 FVF458827 GFB458827 GOX458827 GYT458827 HIP458827 HSL458827 ICH458827 IMD458827 IVZ458827 JFV458827 JPR458827 JZN458827 KJJ458827 KTF458827 LDB458827 LMX458827 LWT458827 MGP458827 MQL458827 NAH458827 NKD458827 NTZ458827 ODV458827 ONR458827 OXN458827 PHJ458827 PRF458827 QBB458827 QKX458827 QUT458827 REP458827 ROL458827 RYH458827 SID458827 SRZ458827 TBV458827 TLR458827 TVN458827 UFJ458827 UPF458827 UZB458827 VIX458827 VST458827 WCP458827 WML458827 WWH458827 S524363 JV524363 TR524363 ADN524363 ANJ524363 AXF524363 BHB524363 BQX524363 CAT524363 CKP524363 CUL524363 DEH524363 DOD524363 DXZ524363 EHV524363 ERR524363 FBN524363 FLJ524363 FVF524363 GFB524363 GOX524363 GYT524363 HIP524363 HSL524363 ICH524363 IMD524363 IVZ524363 JFV524363 JPR524363 JZN524363 KJJ524363 KTF524363 LDB524363 LMX524363 LWT524363 MGP524363 MQL524363 NAH524363 NKD524363 NTZ524363 ODV524363 ONR524363 OXN524363 PHJ524363 PRF524363 QBB524363 QKX524363 QUT524363 REP524363 ROL524363 RYH524363 SID524363 SRZ524363 TBV524363 TLR524363 TVN524363 UFJ524363 UPF524363 UZB524363 VIX524363 VST524363 WCP524363 WML524363 WWH524363 S589899 JV589899 TR589899 ADN589899 ANJ589899 AXF589899 BHB589899 BQX589899 CAT589899 CKP589899 CUL589899 DEH589899 DOD589899 DXZ589899 EHV589899 ERR589899 FBN589899 FLJ589899 FVF589899 GFB589899 GOX589899 GYT589899 HIP589899 HSL589899 ICH589899 IMD589899 IVZ589899 JFV589899 JPR589899 JZN589899 KJJ589899 KTF589899 LDB589899 LMX589899 LWT589899 MGP589899 MQL589899 NAH589899 NKD589899 NTZ589899 ODV589899 ONR589899 OXN589899 PHJ589899 PRF589899 QBB589899 QKX589899 QUT589899 REP589899 ROL589899 RYH589899 SID589899 SRZ589899 TBV589899 TLR589899 TVN589899 UFJ589899 UPF589899 UZB589899 VIX589899 VST589899 WCP589899 WML589899 WWH589899 S655435 JV655435 TR655435 ADN655435 ANJ655435 AXF655435 BHB655435 BQX655435 CAT655435 CKP655435 CUL655435 DEH655435 DOD655435 DXZ655435 EHV655435 ERR655435 FBN655435 FLJ655435 FVF655435 GFB655435 GOX655435 GYT655435 HIP655435 HSL655435 ICH655435 IMD655435 IVZ655435 JFV655435 JPR655435 JZN655435 KJJ655435 KTF655435 LDB655435 LMX655435 LWT655435 MGP655435 MQL655435 NAH655435 NKD655435 NTZ655435 ODV655435 ONR655435 OXN655435 PHJ655435 PRF655435 QBB655435 QKX655435 QUT655435 REP655435 ROL655435 RYH655435 SID655435 SRZ655435 TBV655435 TLR655435 TVN655435 UFJ655435 UPF655435 UZB655435 VIX655435 VST655435 WCP655435 WML655435 WWH655435 S720971 JV720971 TR720971 ADN720971 ANJ720971 AXF720971 BHB720971 BQX720971 CAT720971 CKP720971 CUL720971 DEH720971 DOD720971 DXZ720971 EHV720971 ERR720971 FBN720971 FLJ720971 FVF720971 GFB720971 GOX720971 GYT720971 HIP720971 HSL720971 ICH720971 IMD720971 IVZ720971 JFV720971 JPR720971 JZN720971 KJJ720971 KTF720971 LDB720971 LMX720971 LWT720971 MGP720971 MQL720971 NAH720971 NKD720971 NTZ720971 ODV720971 ONR720971 OXN720971 PHJ720971 PRF720971 QBB720971 QKX720971 QUT720971 REP720971 ROL720971 RYH720971 SID720971 SRZ720971 TBV720971 TLR720971 TVN720971 UFJ720971 UPF720971 UZB720971 VIX720971 VST720971 WCP720971 WML720971 WWH720971 S786507 JV786507 TR786507 ADN786507 ANJ786507 AXF786507 BHB786507 BQX786507 CAT786507 CKP786507 CUL786507 DEH786507 DOD786507 DXZ786507 EHV786507 ERR786507 FBN786507 FLJ786507 FVF786507 GFB786507 GOX786507 GYT786507 HIP786507 HSL786507 ICH786507 IMD786507 IVZ786507 JFV786507 JPR786507 JZN786507 KJJ786507 KTF786507 LDB786507 LMX786507 LWT786507 MGP786507 MQL786507 NAH786507 NKD786507 NTZ786507 ODV786507 ONR786507 OXN786507 PHJ786507 PRF786507 QBB786507 QKX786507 QUT786507 REP786507 ROL786507 RYH786507 SID786507 SRZ786507 TBV786507 TLR786507 TVN786507 UFJ786507 UPF786507 UZB786507 VIX786507 VST786507 WCP786507 WML786507 WWH786507 S852043 JV852043 TR852043 ADN852043 ANJ852043 AXF852043 BHB852043 BQX852043 CAT852043 CKP852043 CUL852043 DEH852043 DOD852043 DXZ852043 EHV852043 ERR852043 FBN852043 FLJ852043 FVF852043 GFB852043 GOX852043 GYT852043 HIP852043 HSL852043 ICH852043 IMD852043 IVZ852043 JFV852043 JPR852043 JZN852043 KJJ852043 KTF852043 LDB852043 LMX852043 LWT852043 MGP852043 MQL852043 NAH852043 NKD852043 NTZ852043 ODV852043 ONR852043 OXN852043 PHJ852043 PRF852043 QBB852043 QKX852043 QUT852043 REP852043 ROL852043 RYH852043 SID852043 SRZ852043 TBV852043 TLR852043 TVN852043 UFJ852043 UPF852043 UZB852043 VIX852043 VST852043 WCP852043 WML852043 WWH852043 S917579 JV917579 TR917579 ADN917579 ANJ917579 AXF917579 BHB917579 BQX917579 CAT917579 CKP917579 CUL917579 DEH917579 DOD917579 DXZ917579 EHV917579 ERR917579 FBN917579 FLJ917579 FVF917579 GFB917579 GOX917579 GYT917579 HIP917579 HSL917579 ICH917579 IMD917579 IVZ917579 JFV917579 JPR917579 JZN917579 KJJ917579 KTF917579 LDB917579 LMX917579 LWT917579 MGP917579 MQL917579 NAH917579 NKD917579 NTZ917579 ODV917579 ONR917579 OXN917579 PHJ917579 PRF917579 QBB917579 QKX917579 QUT917579 REP917579 ROL917579 RYH917579 SID917579 SRZ917579 TBV917579 TLR917579 TVN917579 UFJ917579 UPF917579 UZB917579 VIX917579 VST917579 WCP917579 WML917579 WWH917579 S983115 JV983115 TR983115 ADN983115 ANJ983115 AXF983115 BHB983115 BQX983115 CAT983115 CKP983115 CUL983115 DEH983115 DOD983115 DXZ983115 EHV983115 ERR983115 FBN983115 FLJ983115 FVF983115 GFB983115 GOX983115 GYT983115 HIP983115 HSL983115 ICH983115 IMD983115 IVZ983115 JFV983115 JPR983115 JZN983115 KJJ983115 KTF983115 LDB983115 LMX983115 LWT983115 MGP983115 MQL983115 NAH983115 NKD983115 NTZ983115 ODV983115 ONR983115 OXN983115 PHJ983115 PRF983115 QBB983115 QKX983115 QUT983115 REP983115 ROL983115 RYH983115 SID983115 SRZ983115 TBV983115 TLR983115 TVN983115 UFJ983115 UPF983115 UZB983115 VIX983115 VST983115 WCP983115 WML983115 WWH983115 U524363 U589899 JX65611 TT65611 ADP65611 ANL65611 AXH65611 BHD65611 BQZ65611 CAV65611 CKR65611 CUN65611 DEJ65611 DOF65611 DYB65611 EHX65611 ERT65611 FBP65611 FLL65611 FVH65611 GFD65611 GOZ65611 GYV65611 HIR65611 HSN65611 ICJ65611 IMF65611 IWB65611 JFX65611 JPT65611 JZP65611 KJL65611 KTH65611 LDD65611 LMZ65611 LWV65611 MGR65611 MQN65611 NAJ65611 NKF65611 NUB65611 ODX65611 ONT65611 OXP65611 PHL65611 PRH65611 QBD65611 QKZ65611 QUV65611 RER65611 RON65611 RYJ65611 SIF65611 SSB65611 TBX65611 TLT65611 TVP65611 UFL65611 UPH65611 UZD65611 VIZ65611 VSV65611 WCR65611 WMN65611 WWJ65611 U655435 JX131147 TT131147 ADP131147 ANL131147 AXH131147 BHD131147 BQZ131147 CAV131147 CKR131147 CUN131147 DEJ131147 DOF131147 DYB131147 EHX131147 ERT131147 FBP131147 FLL131147 FVH131147 GFD131147 GOZ131147 GYV131147 HIR131147 HSN131147 ICJ131147 IMF131147 IWB131147 JFX131147 JPT131147 JZP131147 KJL131147 KTH131147 LDD131147 LMZ131147 LWV131147 MGR131147 MQN131147 NAJ131147 NKF131147 NUB131147 ODX131147 ONT131147 OXP131147 PHL131147 PRH131147 QBD131147 QKZ131147 QUV131147 RER131147 RON131147 RYJ131147 SIF131147 SSB131147 TBX131147 TLT131147 TVP131147 UFL131147 UPH131147 UZD131147 VIZ131147 VSV131147 WCR131147 WMN131147 WWJ131147 U720971 JX196683 TT196683 ADP196683 ANL196683 AXH196683 BHD196683 BQZ196683 CAV196683 CKR196683 CUN196683 DEJ196683 DOF196683 DYB196683 EHX196683 ERT196683 FBP196683 FLL196683 FVH196683 GFD196683 GOZ196683 GYV196683 HIR196683 HSN196683 ICJ196683 IMF196683 IWB196683 JFX196683 JPT196683 JZP196683 KJL196683 KTH196683 LDD196683 LMZ196683 LWV196683 MGR196683 MQN196683 NAJ196683 NKF196683 NUB196683 ODX196683 ONT196683 OXP196683 PHL196683 PRH196683 QBD196683 QKZ196683 QUV196683 RER196683 RON196683 RYJ196683 SIF196683 SSB196683 TBX196683 TLT196683 TVP196683 UFL196683 UPH196683 UZD196683 VIZ196683 VSV196683 WCR196683 WMN196683 WWJ196683 U786507 JX262219 TT262219 ADP262219 ANL262219 AXH262219 BHD262219 BQZ262219 CAV262219 CKR262219 CUN262219 DEJ262219 DOF262219 DYB262219 EHX262219 ERT262219 FBP262219 FLL262219 FVH262219 GFD262219 GOZ262219 GYV262219 HIR262219 HSN262219 ICJ262219 IMF262219 IWB262219 JFX262219 JPT262219 JZP262219 KJL262219 KTH262219 LDD262219 LMZ262219 LWV262219 MGR262219 MQN262219 NAJ262219 NKF262219 NUB262219 ODX262219 ONT262219 OXP262219 PHL262219 PRH262219 QBD262219 QKZ262219 QUV262219 RER262219 RON262219 RYJ262219 SIF262219 SSB262219 TBX262219 TLT262219 TVP262219 UFL262219 UPH262219 UZD262219 VIZ262219 VSV262219 WCR262219 WMN262219 WWJ262219 U852043 JX327755 TT327755 ADP327755 ANL327755 AXH327755 BHD327755 BQZ327755 CAV327755 CKR327755 CUN327755 DEJ327755 DOF327755 DYB327755 EHX327755 ERT327755 FBP327755 FLL327755 FVH327755 GFD327755 GOZ327755 GYV327755 HIR327755 HSN327755 ICJ327755 IMF327755 IWB327755 JFX327755 JPT327755 JZP327755 KJL327755 KTH327755 LDD327755 LMZ327755 LWV327755 MGR327755 MQN327755 NAJ327755 NKF327755 NUB327755 ODX327755 ONT327755 OXP327755 PHL327755 PRH327755 QBD327755 QKZ327755 QUV327755 RER327755 RON327755 RYJ327755 SIF327755 SSB327755 TBX327755 TLT327755 TVP327755 UFL327755 UPH327755 UZD327755 VIZ327755 VSV327755 WCR327755 WMN327755 WWJ327755 U917579 JX393291 TT393291 ADP393291 ANL393291 AXH393291 BHD393291 BQZ393291 CAV393291 CKR393291 CUN393291 DEJ393291 DOF393291 DYB393291 EHX393291 ERT393291 FBP393291 FLL393291 FVH393291 GFD393291 GOZ393291 GYV393291 HIR393291 HSN393291 ICJ393291 IMF393291 IWB393291 JFX393291 JPT393291 JZP393291 KJL393291 KTH393291 LDD393291 LMZ393291 LWV393291 MGR393291 MQN393291 NAJ393291 NKF393291 NUB393291 ODX393291 ONT393291 OXP393291 PHL393291 PRH393291 QBD393291 QKZ393291 QUV393291 RER393291 RON393291 RYJ393291 SIF393291 SSB393291 TBX393291 TLT393291 TVP393291 UFL393291 UPH393291 UZD393291 VIZ393291 VSV393291 WCR393291 WMN393291 WWJ393291 U983115 JX458827 TT458827 ADP458827 ANL458827 AXH458827 BHD458827 BQZ458827 CAV458827 CKR458827 CUN458827 DEJ458827 DOF458827 DYB458827 EHX458827 ERT458827 FBP458827 FLL458827 FVH458827 GFD458827 GOZ458827 GYV458827 HIR458827 HSN458827 ICJ458827 IMF458827 IWB458827 JFX458827 JPT458827 JZP458827 KJL458827 KTH458827 LDD458827 LMZ458827 LWV458827 MGR458827 MQN458827 NAJ458827 NKF458827 NUB458827 ODX458827 ONT458827 OXP458827 PHL458827 PRH458827 QBD458827 QKZ458827 QUV458827 RER458827 RON458827 RYJ458827 SIF458827 SSB458827 TBX458827 TLT458827 TVP458827 UFL458827 UPH458827 UZD458827 VIZ458827 VSV458827 WCR458827 WMN458827 WWJ458827 U65611 JX524363 TT524363 ADP524363 ANL524363 AXH524363 BHD524363 BQZ524363 CAV524363 CKR524363 CUN524363 DEJ524363 DOF524363 DYB524363 EHX524363 ERT524363 FBP524363 FLL524363 FVH524363 GFD524363 GOZ524363 GYV524363 HIR524363 HSN524363 ICJ524363 IMF524363 IWB524363 JFX524363 JPT524363 JZP524363 KJL524363 KTH524363 LDD524363 LMZ524363 LWV524363 MGR524363 MQN524363 NAJ524363 NKF524363 NUB524363 ODX524363 ONT524363 OXP524363 PHL524363 PRH524363 QBD524363 QKZ524363 QUV524363 RER524363 RON524363 RYJ524363 SIF524363 SSB524363 TBX524363 TLT524363 TVP524363 UFL524363 UPH524363 UZD524363 VIZ524363 VSV524363 WCR524363 WMN524363 WWJ524363 U131147 JX589899 TT589899 ADP589899 ANL589899 AXH589899 BHD589899 BQZ589899 CAV589899 CKR589899 CUN589899 DEJ589899 DOF589899 DYB589899 EHX589899 ERT589899 FBP589899 FLL589899 FVH589899 GFD589899 GOZ589899 GYV589899 HIR589899 HSN589899 ICJ589899 IMF589899 IWB589899 JFX589899 JPT589899 JZP589899 KJL589899 KTH589899 LDD589899 LMZ589899 LWV589899 MGR589899 MQN589899 NAJ589899 NKF589899 NUB589899 ODX589899 ONT589899 OXP589899 PHL589899 PRH589899 QBD589899 QKZ589899 QUV589899 RER589899 RON589899 RYJ589899 SIF589899 SSB589899 TBX589899 TLT589899 TVP589899 UFL589899 UPH589899 UZD589899 VIZ589899 VSV589899 WCR589899 WMN589899 WWJ589899 U196683 JX655435 TT655435 ADP655435 ANL655435 AXH655435 BHD655435 BQZ655435 CAV655435 CKR655435 CUN655435 DEJ655435 DOF655435 DYB655435 EHX655435 ERT655435 FBP655435 FLL655435 FVH655435 GFD655435 GOZ655435 GYV655435 HIR655435 HSN655435 ICJ655435 IMF655435 IWB655435 JFX655435 JPT655435 JZP655435 KJL655435 KTH655435 LDD655435 LMZ655435 LWV655435 MGR655435 MQN655435 NAJ655435 NKF655435 NUB655435 ODX655435 ONT655435 OXP655435 PHL655435 PRH655435 QBD655435 QKZ655435 QUV655435 RER655435 RON655435 RYJ655435 SIF655435 SSB655435 TBX655435 TLT655435 TVP655435 UFL655435 UPH655435 UZD655435 VIZ655435 VSV655435 WCR655435 WMN655435 WWJ655435 U262219 JX720971 TT720971 ADP720971 ANL720971 AXH720971 BHD720971 BQZ720971 CAV720971 CKR720971 CUN720971 DEJ720971 DOF720971 DYB720971 EHX720971 ERT720971 FBP720971 FLL720971 FVH720971 GFD720971 GOZ720971 GYV720971 HIR720971 HSN720971 ICJ720971 IMF720971 IWB720971 JFX720971 JPT720971 JZP720971 KJL720971 KTH720971 LDD720971 LMZ720971 LWV720971 MGR720971 MQN720971 NAJ720971 NKF720971 NUB720971 ODX720971 ONT720971 OXP720971 PHL720971 PRH720971 QBD720971 QKZ720971 QUV720971 RER720971 RON720971 RYJ720971 SIF720971 SSB720971 TBX720971 TLT720971 TVP720971 UFL720971 UPH720971 UZD720971 VIZ720971 VSV720971 WCR720971 WMN720971 WWJ720971 JX786507 TT786507 ADP786507 ANL786507 AXH786507 BHD786507 BQZ786507 CAV786507 CKR786507 CUN786507 DEJ786507 DOF786507 DYB786507 EHX786507 ERT786507 FBP786507 FLL786507 FVH786507 GFD786507 GOZ786507 GYV786507 HIR786507 HSN786507 ICJ786507 IMF786507 IWB786507 JFX786507 JPT786507 JZP786507 KJL786507 KTH786507 LDD786507 LMZ786507 LWV786507 MGR786507 MQN786507 NAJ786507 NKF786507 NUB786507 ODX786507 ONT786507 OXP786507 PHL786507 PRH786507 QBD786507 QKZ786507 QUV786507 RER786507 RON786507 RYJ786507 SIF786507 SSB786507 TBX786507 TLT786507 TVP786507 UFL786507 UPH786507 UZD786507 VIZ786507 VSV786507 WCR786507 WMN786507 WWJ786507 U327755 JX852043 TT852043 ADP852043 ANL852043 AXH852043 BHD852043 BQZ852043 CAV852043 CKR852043 CUN852043 DEJ852043 DOF852043 DYB852043 EHX852043 ERT852043 FBP852043 FLL852043 FVH852043 GFD852043 GOZ852043 GYV852043 HIR852043 HSN852043 ICJ852043 IMF852043 IWB852043 JFX852043 JPT852043 JZP852043 KJL852043 KTH852043 LDD852043 LMZ852043 LWV852043 MGR852043 MQN852043 NAJ852043 NKF852043 NUB852043 ODX852043 ONT852043 OXP852043 PHL852043 PRH852043 QBD852043 QKZ852043 QUV852043 RER852043 RON852043 RYJ852043 SIF852043 SSB852043 TBX852043 TLT852043 TVP852043 UFL852043 UPH852043 UZD852043 VIZ852043 VSV852043 WCR852043 WMN852043 WWJ852043 JX917579 TT917579 ADP917579 ANL917579 AXH917579 BHD917579 BQZ917579 CAV917579 CKR917579 CUN917579 DEJ917579 DOF917579 DYB917579 EHX917579 ERT917579 FBP917579 FLL917579 FVH917579 GFD917579 GOZ917579 GYV917579 HIR917579 HSN917579 ICJ917579 IMF917579 IWB917579 JFX917579 JPT917579 JZP917579 KJL917579 KTH917579 LDD917579 LMZ917579 LWV917579 MGR917579 MQN917579 NAJ917579 NKF917579 NUB917579 ODX917579 ONT917579 OXP917579 PHL917579 PRH917579 QBD917579 QKZ917579 QUV917579 RER917579 RON917579 RYJ917579 SIF917579 SSB917579 TBX917579 TLT917579 TVP917579 UFL917579 UPH917579 UZD917579 VIZ917579 VSV917579 WCR917579 WMN917579 WWJ917579 WWJ983115 JX983115 TT983115 ADP983115 ANL983115 AXH983115 BHD983115 BQZ983115 CAV983115 CKR983115 CUN983115 DEJ983115 DOF983115 DYB983115 EHX983115 ERT983115 FBP983115 FLL983115 FVH983115 GFD983115 GOZ983115 GYV983115 HIR983115 HSN983115 ICJ983115 IMF983115 IWB983115 JFX983115 JPT983115 JZP983115 KJL983115 KTH983115 LDD983115 LMZ983115 LWV983115 MGR983115 MQN983115 NAJ983115 NKF983115 NUB983115 ODX983115 ONT983115 OXP983115 PHL983115 PRH983115 QBD983115 QKZ983115 QUV983115 RER983115 RON983115 RYJ983115 SIF983115 SSB983115 TBX983115 TLT983115 TVP983115 UFL983115 UPH983115 UZD983115 VIZ983115 VSV983115 WCR983115 WMN983115 U393291 U79 U60 ADN79 ANJ79 AXF79 BHB79 BQX79 CAT79 CKP79 CUL79 DEH79 DOD79 DXZ79 EHV79 ERR79 FBN79 FLJ79 FVF79 GFB79 GOX79 GYT79 HIP79 HSL79 ICH79 IMD79 IVZ79 JFV79 JPR79 JZN79 KJJ79 KTF79 LDB79 LMX79 LWT79 MGP79 MQL79 NAH79 NKD79 NTZ79 ODV79 ONR79 OXN79 PHJ79 PRF79 QBB79 QKX79 QUT79 REP79 ROL79 RYH79 SID79 SRZ79 TBV79 TLR79 TVN79 UFJ79 UPF79 UZB79 VIX79 VST79 WCP79 WML79 WWH79 JX79 TR79 TT79 ADP79 ANL79 AXH79 BHD79 BQZ79 CAV79 CKR79 CUN79 DEJ79 DOF79 DYB79 EHX79 ERT79 FBP79 FLL79 FVH79 GFD79 GOZ79 GYV79 HIR79 HSN79 ICJ79 IMF79 IWB79 JFX79 JPT79 JZP79 KJL79 KTH79 LDD79 LMZ79 LWV79 MGR79 MQN79 NAJ79 NKF79 NUB79 ODX79 ONT79 OXP79 PHL79 PRH79 QBD79 QKZ79 QUV79 RER79 RON79 RYJ79 SIF79 SSB79 TBX79 TLT79 TVP79 UFL79 UPH79 UZD79 VIZ79 VSV79 WCR79 WMN79 WWJ79 S79 JV79 JV60 S60 WWJ60 WMN60 WCR60 VSV60 VIZ60 UZD60 UPH60 UFL60 TVP60 TLT60 TBX60 SSB60 SIF60 RYJ60 RON60 RER60 QUV60 QKZ60 QBD60 PRH60 PHL60 OXP60 ONT60 ODX60 NUB60 NKF60 NAJ60 MQN60 MGR60 LWV60 LMZ60 LDD60 KTH60 KJL60 JZP60 JPT60 JFX60 IWB60 IMF60 ICJ60 HSN60 HIR60 GYV60 GOZ60 GFD60 FVH60 FLL60 FBP60 ERT60 EHX60 DYB60 DOF60 DEJ60 CUN60 CKR60 CAV60 BQZ60 BHD60 AXH60 ANL60 ADP60 TT60 TR60 JX60 WWH60 WML60 WCP60 VST60 VIX60 UZB60 UPF60 UFJ60 TVN60 TLR60 TBV60 SRZ60 SID60 RYH60 ROL60 REP60 QUT60 QKX60 QBB60 PRF60 PHJ60 OXN60 ONR60 ODV60 NTZ60 NKD60 NAH60 MQL60 MGP60 LWT60 LMX60 LDB60 KTF60 KJJ60 JZN60 JPR60 JFV60 IVZ60 IMD60 ICH60 HSL60 HIP60 GYT60 GOX60 GFB60 FVF60 FLJ60 FBN60 ERR60 EHV60 DXZ60 DOD60 DEH60 CUL60 CKP60 CAT60 BQX60 BHB60 AXF60 ANJ60 ADN60 U42 U24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JX42 TR42 TT42 ADP42 ANL42 AXH42 BHD42 BQZ42 CAV42 CKR42 CUN42 DEJ42 DOF42 DYB42 EHX42 ERT42 FBP42 FLL42 FVH42 GFD42 GOZ42 GYV42 HIR42 HSN42 ICJ42 IMF42 IWB42 JFX42 JPT42 JZP42 KJL42 KTH42 LDD42 LMZ42 LWV42 MGR42 MQN42 NAJ42 NKF42 NUB42 ODX42 ONT42 OXP42 PHL42 PRH42 QBD42 QKZ42 QUV42 RER42 RON42 RYJ42 SIF42 SSB42 TBX42 TLT42 TVP42 UFL42 UPH42 UZD42 VIZ42 VSV42 WCR42 WMN42 WWJ42 S42 JV42 WWJ2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S24 U458827 Z65611 Z131147 Z196683 Z262219 Z327755 Z393291 Z458827 Z524363 Z589899 Z655435 Z720971 Z786507 Z852043 Z917579 Z983115 AB524363 AB589899 AB655435 AB720971 AB786507 AB852043 AB917579 AB983115 AB65611 AB131147 AB196683 AB262219 AB327755 AB393291 AB42 AB79 AB458827 Z79 AB60 Z42 Z60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JV46 S46 WWJ46 WMN46 WCR46 VSV46 VIZ46 UZD46 UPH46 UFL46 TVP46 TLT46 TBX46 SSB46 SIF46 RYJ46 RON46 RER46 QUV46 QKZ46 QBD46 PRH46 PHL46 OXP46 ONT46 ODX46 NUB46 NKF46 NAJ46 MQN46 MGR46 LWV46 LMZ46 LDD46 KTH46 KJL46 JZP46 JPT46 JFX46 IWB46 IMF46 ICJ46 HSN46 HIR46 GYV46 GOZ46 GFD46 FVH46 FLL46 FBP46 ERT46 EHX46 DYB46 DOF46 DEJ46 CUN46 CKR46 CAV46 BQZ46 BHD46 AXH46 ANL46 ADP46 TT46 TR46 JX46 WWH46 WML46 WCP46 VST46 VIX46 UZB46 UPF46 UFJ46 TVN46 TLR46 TBV46 SRZ46 SID46 RYH46 ROL46 REP46 QUT46 QKX46 QBB46 PRF46 PHJ46 OXN46 ONR46 ODV46 NTZ46 NKD46 NAH46 MQL46 MGP46 LWT46 LMX46 LDB46 KTF46 KJJ46 JZN46 JPR46 JFV46 IVZ46 IMD46 ICH46 HSL46 HIP46 GYT46 GOX46 GFB46 FVF46 FLJ46 FBN46 ERR46 EHV46 DXZ46 DOD46 DEH46 CUL46 CKP46 CAT46 BQX46 BHB46 AXF46 ANJ46 ADN46 U46 Z46 AB46 JV50 S50 WWJ50 WMN50 WCR50 VSV50 VIZ50 UZD50 UPH50 UFL50 TVP50 TLT50 TBX50 SSB50 SIF50 RYJ50 RON50 RER50 QUV50 QKZ50 QBD50 PRH50 PHL50 OXP50 ONT50 ODX50 NUB50 NKF50 NAJ50 MQN50 MGR50 LWV50 LMZ50 LDD50 KTH50 KJL50 JZP50 JPT50 JFX50 IWB50 IMF50 ICJ50 HSN50 HIR50 GYV50 GOZ50 GFD50 FVH50 FLL50 FBP50 ERT50 EHX50 DYB50 DOF50 DEJ50 CUN50 CKR50 CAV50 BQZ50 BHD50 AXH50 ANL50 ADP50 TT50 TR50 JX50 WWH50 WML50 WCP50 VST50 VIX50 UZB50 UPF50 UFJ50 TVN50 TLR50 TBV50 SRZ50 SID50 RYH50 ROL50 REP50 QUT50 QKX50 QBB50 PRF50 PHJ50 OXN50 ONR50 ODV50 NTZ50 NKD50 NAH50 MQL50 MGP50 LWT50 LMX50 LDB50 KTF50 KJJ50 JZN50 JPR50 JFV50 IVZ50 IMD50 ICH50 HSL50 HIP50 GYT50 GOX50 GFB50 FVF50 FLJ50 FBN50 ERR50 EHV50 DXZ50 DOD50 DEH50 CUL50 CKP50 CAT50 BQX50 BHB50 AXF50 ANJ50 ADN50 U50 Z50 AB50 JV64 S64 WWJ64 WMN64 WCR64 VSV64 VIZ64 UZD64 UPH64 UFL64 TVP64 TLT64 TBX64 SSB64 SIF64 RYJ64 RON64 RER64 QUV64 QKZ64 QBD64 PRH64 PHL64 OXP64 ONT64 ODX64 NUB64 NKF64 NAJ64 MQN64 MGR64 LWV64 LMZ64 LDD64 KTH64 KJL64 JZP64 JPT64 JFX64 IWB64 IMF64 ICJ64 HSN64 HIR64 GYV64 GOZ64 GFD64 FVH64 FLL64 FBP64 ERT64 EHX64 DYB64 DOF64 DEJ64 CUN64 CKR64 CAV64 BQZ64 BHD64 AXH64 ANL64 ADP64 TT64 TR64 JX64 WWH64 WML64 WCP64 VST64 VIX64 UZB64 UPF64 UFJ64 TVN64 TLR64 TBV64 SRZ64 SID64 RYH64 ROL64 REP64 QUT64 QKX64 QBB64 PRF64 PHJ64 OXN64 ONR64 ODV64 NTZ64 NKD64 NAH64 MQL64 MGP64 LWT64 LMX64 LDB64 KTF64 KJJ64 JZN64 JPR64 JFV64 IVZ64 IMD64 ICH64 HSL64 HIP64 GYT64 GOX64 GFB64 FVF64 FLJ64 FBN64 ERR64 EHV64 DXZ64 DOD64 DEH64 CUL64 CKP64 CAT64 BQX64 BHB64 AXF64 ANJ64 ADN64 U64 Z64 AB64 JV68 S68 WWJ68 WMN68 WCR68 VSV68 VIZ68 UZD68 UPH68 UFL68 TVP68 TLT68 TBX68 SSB68 SIF68 RYJ68 RON68 RER68 QUV68 QKZ68 QBD68 PRH68 PHL68 OXP68 ONT68 ODX68 NUB68 NKF68 NAJ68 MQN68 MGR68 LWV68 LMZ68 LDD68 KTH68 KJL68 JZP68 JPT68 JFX68 IWB68 IMF68 ICJ68 HSN68 HIR68 GYV68 GOZ68 GFD68 FVH68 FLL68 FBP68 ERT68 EHX68 DYB68 DOF68 DEJ68 CUN68 CKR68 CAV68 BQZ68 BHD68 AXH68 ANL68 ADP68 TT68 TR68 JX68 WWH68 WML68 WCP68 VST68 VIX68 UZB68 UPF68 UFJ68 TVN68 TLR68 TBV68 SRZ68 SID68 RYH68 ROL68 REP68 QUT68 QKX68 QBB68 PRF68 PHJ68 OXN68 ONR68 ODV68 NTZ68 NKD68 NAH68 MQL68 MGP68 LWT68 LMX68 LDB68 KTF68 KJJ68 JZN68 JPR68 JFV68 IVZ68 IMD68 ICH68 HSL68 HIP68 GYT68 GOX68 GFB68 FVF68 FLJ68 FBN68 ERR68 EHV68 DXZ68 DOD68 DEH68 CUL68 CKP68 CAT68 BQX68 BHB68 AXF68 ANJ68 ADN68 U68 Z68 AB6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11 JU65611 TQ65611 ADM65611 ANI65611 AXE65611 BHA65611 BQW65611 CAS65611 CKO65611 CUK65611 DEG65611 DOC65611 DXY65611 EHU65611 ERQ65611 FBM65611 FLI65611 FVE65611 GFA65611 GOW65611 GYS65611 HIO65611 HSK65611 ICG65611 IMC65611 IVY65611 JFU65611 JPQ65611 JZM65611 KJI65611 KTE65611 LDA65611 LMW65611 LWS65611 MGO65611 MQK65611 NAG65611 NKC65611 NTY65611 ODU65611 ONQ65611 OXM65611 PHI65611 PRE65611 QBA65611 QKW65611 QUS65611 REO65611 ROK65611 RYG65611 SIC65611 SRY65611 TBU65611 TLQ65611 TVM65611 UFI65611 UPE65611 UZA65611 VIW65611 VSS65611 WCO65611 WMK65611 WWG65611 R131147 JU131147 TQ131147 ADM131147 ANI131147 AXE131147 BHA131147 BQW131147 CAS131147 CKO131147 CUK131147 DEG131147 DOC131147 DXY131147 EHU131147 ERQ131147 FBM131147 FLI131147 FVE131147 GFA131147 GOW131147 GYS131147 HIO131147 HSK131147 ICG131147 IMC131147 IVY131147 JFU131147 JPQ131147 JZM131147 KJI131147 KTE131147 LDA131147 LMW131147 LWS131147 MGO131147 MQK131147 NAG131147 NKC131147 NTY131147 ODU131147 ONQ131147 OXM131147 PHI131147 PRE131147 QBA131147 QKW131147 QUS131147 REO131147 ROK131147 RYG131147 SIC131147 SRY131147 TBU131147 TLQ131147 TVM131147 UFI131147 UPE131147 UZA131147 VIW131147 VSS131147 WCO131147 WMK131147 WWG131147 R196683 JU196683 TQ196683 ADM196683 ANI196683 AXE196683 BHA196683 BQW196683 CAS196683 CKO196683 CUK196683 DEG196683 DOC196683 DXY196683 EHU196683 ERQ196683 FBM196683 FLI196683 FVE196683 GFA196683 GOW196683 GYS196683 HIO196683 HSK196683 ICG196683 IMC196683 IVY196683 JFU196683 JPQ196683 JZM196683 KJI196683 KTE196683 LDA196683 LMW196683 LWS196683 MGO196683 MQK196683 NAG196683 NKC196683 NTY196683 ODU196683 ONQ196683 OXM196683 PHI196683 PRE196683 QBA196683 QKW196683 QUS196683 REO196683 ROK196683 RYG196683 SIC196683 SRY196683 TBU196683 TLQ196683 TVM196683 UFI196683 UPE196683 UZA196683 VIW196683 VSS196683 WCO196683 WMK196683 WWG196683 R262219 JU262219 TQ262219 ADM262219 ANI262219 AXE262219 BHA262219 BQW262219 CAS262219 CKO262219 CUK262219 DEG262219 DOC262219 DXY262219 EHU262219 ERQ262219 FBM262219 FLI262219 FVE262219 GFA262219 GOW262219 GYS262219 HIO262219 HSK262219 ICG262219 IMC262219 IVY262219 JFU262219 JPQ262219 JZM262219 KJI262219 KTE262219 LDA262219 LMW262219 LWS262219 MGO262219 MQK262219 NAG262219 NKC262219 NTY262219 ODU262219 ONQ262219 OXM262219 PHI262219 PRE262219 QBA262219 QKW262219 QUS262219 REO262219 ROK262219 RYG262219 SIC262219 SRY262219 TBU262219 TLQ262219 TVM262219 UFI262219 UPE262219 UZA262219 VIW262219 VSS262219 WCO262219 WMK262219 WWG262219 R327755 JU327755 TQ327755 ADM327755 ANI327755 AXE327755 BHA327755 BQW327755 CAS327755 CKO327755 CUK327755 DEG327755 DOC327755 DXY327755 EHU327755 ERQ327755 FBM327755 FLI327755 FVE327755 GFA327755 GOW327755 GYS327755 HIO327755 HSK327755 ICG327755 IMC327755 IVY327755 JFU327755 JPQ327755 JZM327755 KJI327755 KTE327755 LDA327755 LMW327755 LWS327755 MGO327755 MQK327755 NAG327755 NKC327755 NTY327755 ODU327755 ONQ327755 OXM327755 PHI327755 PRE327755 QBA327755 QKW327755 QUS327755 REO327755 ROK327755 RYG327755 SIC327755 SRY327755 TBU327755 TLQ327755 TVM327755 UFI327755 UPE327755 UZA327755 VIW327755 VSS327755 WCO327755 WMK327755 WWG327755 R393291 JU393291 TQ393291 ADM393291 ANI393291 AXE393291 BHA393291 BQW393291 CAS393291 CKO393291 CUK393291 DEG393291 DOC393291 DXY393291 EHU393291 ERQ393291 FBM393291 FLI393291 FVE393291 GFA393291 GOW393291 GYS393291 HIO393291 HSK393291 ICG393291 IMC393291 IVY393291 JFU393291 JPQ393291 JZM393291 KJI393291 KTE393291 LDA393291 LMW393291 LWS393291 MGO393291 MQK393291 NAG393291 NKC393291 NTY393291 ODU393291 ONQ393291 OXM393291 PHI393291 PRE393291 QBA393291 QKW393291 QUS393291 REO393291 ROK393291 RYG393291 SIC393291 SRY393291 TBU393291 TLQ393291 TVM393291 UFI393291 UPE393291 UZA393291 VIW393291 VSS393291 WCO393291 WMK393291 WWG393291 R458827 JU458827 TQ458827 ADM458827 ANI458827 AXE458827 BHA458827 BQW458827 CAS458827 CKO458827 CUK458827 DEG458827 DOC458827 DXY458827 EHU458827 ERQ458827 FBM458827 FLI458827 FVE458827 GFA458827 GOW458827 GYS458827 HIO458827 HSK458827 ICG458827 IMC458827 IVY458827 JFU458827 JPQ458827 JZM458827 KJI458827 KTE458827 LDA458827 LMW458827 LWS458827 MGO458827 MQK458827 NAG458827 NKC458827 NTY458827 ODU458827 ONQ458827 OXM458827 PHI458827 PRE458827 QBA458827 QKW458827 QUS458827 REO458827 ROK458827 RYG458827 SIC458827 SRY458827 TBU458827 TLQ458827 TVM458827 UFI458827 UPE458827 UZA458827 VIW458827 VSS458827 WCO458827 WMK458827 WWG458827 R524363 JU524363 TQ524363 ADM524363 ANI524363 AXE524363 BHA524363 BQW524363 CAS524363 CKO524363 CUK524363 DEG524363 DOC524363 DXY524363 EHU524363 ERQ524363 FBM524363 FLI524363 FVE524363 GFA524363 GOW524363 GYS524363 HIO524363 HSK524363 ICG524363 IMC524363 IVY524363 JFU524363 JPQ524363 JZM524363 KJI524363 KTE524363 LDA524363 LMW524363 LWS524363 MGO524363 MQK524363 NAG524363 NKC524363 NTY524363 ODU524363 ONQ524363 OXM524363 PHI524363 PRE524363 QBA524363 QKW524363 QUS524363 REO524363 ROK524363 RYG524363 SIC524363 SRY524363 TBU524363 TLQ524363 TVM524363 UFI524363 UPE524363 UZA524363 VIW524363 VSS524363 WCO524363 WMK524363 WWG524363 R589899 JU589899 TQ589899 ADM589899 ANI589899 AXE589899 BHA589899 BQW589899 CAS589899 CKO589899 CUK589899 DEG589899 DOC589899 DXY589899 EHU589899 ERQ589899 FBM589899 FLI589899 FVE589899 GFA589899 GOW589899 GYS589899 HIO589899 HSK589899 ICG589899 IMC589899 IVY589899 JFU589899 JPQ589899 JZM589899 KJI589899 KTE589899 LDA589899 LMW589899 LWS589899 MGO589899 MQK589899 NAG589899 NKC589899 NTY589899 ODU589899 ONQ589899 OXM589899 PHI589899 PRE589899 QBA589899 QKW589899 QUS589899 REO589899 ROK589899 RYG589899 SIC589899 SRY589899 TBU589899 TLQ589899 TVM589899 UFI589899 UPE589899 UZA589899 VIW589899 VSS589899 WCO589899 WMK589899 WWG589899 R655435 JU655435 TQ655435 ADM655435 ANI655435 AXE655435 BHA655435 BQW655435 CAS655435 CKO655435 CUK655435 DEG655435 DOC655435 DXY655435 EHU655435 ERQ655435 FBM655435 FLI655435 FVE655435 GFA655435 GOW655435 GYS655435 HIO655435 HSK655435 ICG655435 IMC655435 IVY655435 JFU655435 JPQ655435 JZM655435 KJI655435 KTE655435 LDA655435 LMW655435 LWS655435 MGO655435 MQK655435 NAG655435 NKC655435 NTY655435 ODU655435 ONQ655435 OXM655435 PHI655435 PRE655435 QBA655435 QKW655435 QUS655435 REO655435 ROK655435 RYG655435 SIC655435 SRY655435 TBU655435 TLQ655435 TVM655435 UFI655435 UPE655435 UZA655435 VIW655435 VSS655435 WCO655435 WMK655435 WWG655435 R720971 JU720971 TQ720971 ADM720971 ANI720971 AXE720971 BHA720971 BQW720971 CAS720971 CKO720971 CUK720971 DEG720971 DOC720971 DXY720971 EHU720971 ERQ720971 FBM720971 FLI720971 FVE720971 GFA720971 GOW720971 GYS720971 HIO720971 HSK720971 ICG720971 IMC720971 IVY720971 JFU720971 JPQ720971 JZM720971 KJI720971 KTE720971 LDA720971 LMW720971 LWS720971 MGO720971 MQK720971 NAG720971 NKC720971 NTY720971 ODU720971 ONQ720971 OXM720971 PHI720971 PRE720971 QBA720971 QKW720971 QUS720971 REO720971 ROK720971 RYG720971 SIC720971 SRY720971 TBU720971 TLQ720971 TVM720971 UFI720971 UPE720971 UZA720971 VIW720971 VSS720971 WCO720971 WMK720971 WWG720971 R786507 JU786507 TQ786507 ADM786507 ANI786507 AXE786507 BHA786507 BQW786507 CAS786507 CKO786507 CUK786507 DEG786507 DOC786507 DXY786507 EHU786507 ERQ786507 FBM786507 FLI786507 FVE786507 GFA786507 GOW786507 GYS786507 HIO786507 HSK786507 ICG786507 IMC786507 IVY786507 JFU786507 JPQ786507 JZM786507 KJI786507 KTE786507 LDA786507 LMW786507 LWS786507 MGO786507 MQK786507 NAG786507 NKC786507 NTY786507 ODU786507 ONQ786507 OXM786507 PHI786507 PRE786507 QBA786507 QKW786507 QUS786507 REO786507 ROK786507 RYG786507 SIC786507 SRY786507 TBU786507 TLQ786507 TVM786507 UFI786507 UPE786507 UZA786507 VIW786507 VSS786507 WCO786507 WMK786507 WWG786507 R852043 JU852043 TQ852043 ADM852043 ANI852043 AXE852043 BHA852043 BQW852043 CAS852043 CKO852043 CUK852043 DEG852043 DOC852043 DXY852043 EHU852043 ERQ852043 FBM852043 FLI852043 FVE852043 GFA852043 GOW852043 GYS852043 HIO852043 HSK852043 ICG852043 IMC852043 IVY852043 JFU852043 JPQ852043 JZM852043 KJI852043 KTE852043 LDA852043 LMW852043 LWS852043 MGO852043 MQK852043 NAG852043 NKC852043 NTY852043 ODU852043 ONQ852043 OXM852043 PHI852043 PRE852043 QBA852043 QKW852043 QUS852043 REO852043 ROK852043 RYG852043 SIC852043 SRY852043 TBU852043 TLQ852043 TVM852043 UFI852043 UPE852043 UZA852043 VIW852043 VSS852043 WCO852043 WMK852043 WWG852043 R917579 JU917579 TQ917579 ADM917579 ANI917579 AXE917579 BHA917579 BQW917579 CAS917579 CKO917579 CUK917579 DEG917579 DOC917579 DXY917579 EHU917579 ERQ917579 FBM917579 FLI917579 FVE917579 GFA917579 GOW917579 GYS917579 HIO917579 HSK917579 ICG917579 IMC917579 IVY917579 JFU917579 JPQ917579 JZM917579 KJI917579 KTE917579 LDA917579 LMW917579 LWS917579 MGO917579 MQK917579 NAG917579 NKC917579 NTY917579 ODU917579 ONQ917579 OXM917579 PHI917579 PRE917579 QBA917579 QKW917579 QUS917579 REO917579 ROK917579 RYG917579 SIC917579 SRY917579 TBU917579 TLQ917579 TVM917579 UFI917579 UPE917579 UZA917579 VIW917579 VSS917579 WCO917579 WMK917579 WWG917579 R983115 JU983115 TQ983115 ADM983115 ANI983115 AXE983115 BHA983115 BQW983115 CAS983115 CKO983115 CUK983115 DEG983115 DOC983115 DXY983115 EHU983115 ERQ983115 FBM983115 FLI983115 FVE983115 GFA983115 GOW983115 GYS983115 HIO983115 HSK983115 ICG983115 IMC983115 IVY983115 JFU983115 JPQ983115 JZM983115 KJI983115 KTE983115 LDA983115 LMW983115 LWS983115 MGO983115 MQK983115 NAG983115 NKC983115 NTY983115 ODU983115 ONQ983115 OXM983115 PHI983115 PRE983115 QBA983115 QKW983115 QUS983115 REO983115 ROK983115 RYG983115 SIC983115 SRY983115 TBU983115 TLQ983115 TVM983115 UFI983115 UPE983115 UZA983115 VIW983115 VSS983115 WCO983115 WMK983115 WWG983115 WWI983115 T65611 JW65611 TS65611 ADO65611 ANK65611 AXG65611 BHC65611 BQY65611 CAU65611 CKQ65611 CUM65611 DEI65611 DOE65611 DYA65611 EHW65611 ERS65611 FBO65611 FLK65611 FVG65611 GFC65611 GOY65611 GYU65611 HIQ65611 HSM65611 ICI65611 IME65611 IWA65611 JFW65611 JPS65611 JZO65611 KJK65611 KTG65611 LDC65611 LMY65611 LWU65611 MGQ65611 MQM65611 NAI65611 NKE65611 NUA65611 ODW65611 ONS65611 OXO65611 PHK65611 PRG65611 QBC65611 QKY65611 QUU65611 REQ65611 ROM65611 RYI65611 SIE65611 SSA65611 TBW65611 TLS65611 TVO65611 UFK65611 UPG65611 UZC65611 VIY65611 VSU65611 WCQ65611 WMM65611 WWI65611 T131147 JW131147 TS131147 ADO131147 ANK131147 AXG131147 BHC131147 BQY131147 CAU131147 CKQ131147 CUM131147 DEI131147 DOE131147 DYA131147 EHW131147 ERS131147 FBO131147 FLK131147 FVG131147 GFC131147 GOY131147 GYU131147 HIQ131147 HSM131147 ICI131147 IME131147 IWA131147 JFW131147 JPS131147 JZO131147 KJK131147 KTG131147 LDC131147 LMY131147 LWU131147 MGQ131147 MQM131147 NAI131147 NKE131147 NUA131147 ODW131147 ONS131147 OXO131147 PHK131147 PRG131147 QBC131147 QKY131147 QUU131147 REQ131147 ROM131147 RYI131147 SIE131147 SSA131147 TBW131147 TLS131147 TVO131147 UFK131147 UPG131147 UZC131147 VIY131147 VSU131147 WCQ131147 WMM131147 WWI131147 T196683 JW196683 TS196683 ADO196683 ANK196683 AXG196683 BHC196683 BQY196683 CAU196683 CKQ196683 CUM196683 DEI196683 DOE196683 DYA196683 EHW196683 ERS196683 FBO196683 FLK196683 FVG196683 GFC196683 GOY196683 GYU196683 HIQ196683 HSM196683 ICI196683 IME196683 IWA196683 JFW196683 JPS196683 JZO196683 KJK196683 KTG196683 LDC196683 LMY196683 LWU196683 MGQ196683 MQM196683 NAI196683 NKE196683 NUA196683 ODW196683 ONS196683 OXO196683 PHK196683 PRG196683 QBC196683 QKY196683 QUU196683 REQ196683 ROM196683 RYI196683 SIE196683 SSA196683 TBW196683 TLS196683 TVO196683 UFK196683 UPG196683 UZC196683 VIY196683 VSU196683 WCQ196683 WMM196683 WWI196683 T262219 JW262219 TS262219 ADO262219 ANK262219 AXG262219 BHC262219 BQY262219 CAU262219 CKQ262219 CUM262219 DEI262219 DOE262219 DYA262219 EHW262219 ERS262219 FBO262219 FLK262219 FVG262219 GFC262219 GOY262219 GYU262219 HIQ262219 HSM262219 ICI262219 IME262219 IWA262219 JFW262219 JPS262219 JZO262219 KJK262219 KTG262219 LDC262219 LMY262219 LWU262219 MGQ262219 MQM262219 NAI262219 NKE262219 NUA262219 ODW262219 ONS262219 OXO262219 PHK262219 PRG262219 QBC262219 QKY262219 QUU262219 REQ262219 ROM262219 RYI262219 SIE262219 SSA262219 TBW262219 TLS262219 TVO262219 UFK262219 UPG262219 UZC262219 VIY262219 VSU262219 WCQ262219 WMM262219 WWI262219 T327755 JW327755 TS327755 ADO327755 ANK327755 AXG327755 BHC327755 BQY327755 CAU327755 CKQ327755 CUM327755 DEI327755 DOE327755 DYA327755 EHW327755 ERS327755 FBO327755 FLK327755 FVG327755 GFC327755 GOY327755 GYU327755 HIQ327755 HSM327755 ICI327755 IME327755 IWA327755 JFW327755 JPS327755 JZO327755 KJK327755 KTG327755 LDC327755 LMY327755 LWU327755 MGQ327755 MQM327755 NAI327755 NKE327755 NUA327755 ODW327755 ONS327755 OXO327755 PHK327755 PRG327755 QBC327755 QKY327755 QUU327755 REQ327755 ROM327755 RYI327755 SIE327755 SSA327755 TBW327755 TLS327755 TVO327755 UFK327755 UPG327755 UZC327755 VIY327755 VSU327755 WCQ327755 WMM327755 WWI327755 T393291 JW393291 TS393291 ADO393291 ANK393291 AXG393291 BHC393291 BQY393291 CAU393291 CKQ393291 CUM393291 DEI393291 DOE393291 DYA393291 EHW393291 ERS393291 FBO393291 FLK393291 FVG393291 GFC393291 GOY393291 GYU393291 HIQ393291 HSM393291 ICI393291 IME393291 IWA393291 JFW393291 JPS393291 JZO393291 KJK393291 KTG393291 LDC393291 LMY393291 LWU393291 MGQ393291 MQM393291 NAI393291 NKE393291 NUA393291 ODW393291 ONS393291 OXO393291 PHK393291 PRG393291 QBC393291 QKY393291 QUU393291 REQ393291 ROM393291 RYI393291 SIE393291 SSA393291 TBW393291 TLS393291 TVO393291 UFK393291 UPG393291 UZC393291 VIY393291 VSU393291 WCQ393291 WMM393291 WWI393291 T458827 JW458827 TS458827 ADO458827 ANK458827 AXG458827 BHC458827 BQY458827 CAU458827 CKQ458827 CUM458827 DEI458827 DOE458827 DYA458827 EHW458827 ERS458827 FBO458827 FLK458827 FVG458827 GFC458827 GOY458827 GYU458827 HIQ458827 HSM458827 ICI458827 IME458827 IWA458827 JFW458827 JPS458827 JZO458827 KJK458827 KTG458827 LDC458827 LMY458827 LWU458827 MGQ458827 MQM458827 NAI458827 NKE458827 NUA458827 ODW458827 ONS458827 OXO458827 PHK458827 PRG458827 QBC458827 QKY458827 QUU458827 REQ458827 ROM458827 RYI458827 SIE458827 SSA458827 TBW458827 TLS458827 TVO458827 UFK458827 UPG458827 UZC458827 VIY458827 VSU458827 WCQ458827 WMM458827 WWI458827 T524363 JW524363 TS524363 ADO524363 ANK524363 AXG524363 BHC524363 BQY524363 CAU524363 CKQ524363 CUM524363 DEI524363 DOE524363 DYA524363 EHW524363 ERS524363 FBO524363 FLK524363 FVG524363 GFC524363 GOY524363 GYU524363 HIQ524363 HSM524363 ICI524363 IME524363 IWA524363 JFW524363 JPS524363 JZO524363 KJK524363 KTG524363 LDC524363 LMY524363 LWU524363 MGQ524363 MQM524363 NAI524363 NKE524363 NUA524363 ODW524363 ONS524363 OXO524363 PHK524363 PRG524363 QBC524363 QKY524363 QUU524363 REQ524363 ROM524363 RYI524363 SIE524363 SSA524363 TBW524363 TLS524363 TVO524363 UFK524363 UPG524363 UZC524363 VIY524363 VSU524363 WCQ524363 WMM524363 WWI524363 T589899 JW589899 TS589899 ADO589899 ANK589899 AXG589899 BHC589899 BQY589899 CAU589899 CKQ589899 CUM589899 DEI589899 DOE589899 DYA589899 EHW589899 ERS589899 FBO589899 FLK589899 FVG589899 GFC589899 GOY589899 GYU589899 HIQ589899 HSM589899 ICI589899 IME589899 IWA589899 JFW589899 JPS589899 JZO589899 KJK589899 KTG589899 LDC589899 LMY589899 LWU589899 MGQ589899 MQM589899 NAI589899 NKE589899 NUA589899 ODW589899 ONS589899 OXO589899 PHK589899 PRG589899 QBC589899 QKY589899 QUU589899 REQ589899 ROM589899 RYI589899 SIE589899 SSA589899 TBW589899 TLS589899 TVO589899 UFK589899 UPG589899 UZC589899 VIY589899 VSU589899 WCQ589899 WMM589899 WWI589899 T655435 JW655435 TS655435 ADO655435 ANK655435 AXG655435 BHC655435 BQY655435 CAU655435 CKQ655435 CUM655435 DEI655435 DOE655435 DYA655435 EHW655435 ERS655435 FBO655435 FLK655435 FVG655435 GFC655435 GOY655435 GYU655435 HIQ655435 HSM655435 ICI655435 IME655435 IWA655435 JFW655435 JPS655435 JZO655435 KJK655435 KTG655435 LDC655435 LMY655435 LWU655435 MGQ655435 MQM655435 NAI655435 NKE655435 NUA655435 ODW655435 ONS655435 OXO655435 PHK655435 PRG655435 QBC655435 QKY655435 QUU655435 REQ655435 ROM655435 RYI655435 SIE655435 SSA655435 TBW655435 TLS655435 TVO655435 UFK655435 UPG655435 UZC655435 VIY655435 VSU655435 WCQ655435 WMM655435 WWI655435 T720971 JW720971 TS720971 ADO720971 ANK720971 AXG720971 BHC720971 BQY720971 CAU720971 CKQ720971 CUM720971 DEI720971 DOE720971 DYA720971 EHW720971 ERS720971 FBO720971 FLK720971 FVG720971 GFC720971 GOY720971 GYU720971 HIQ720971 HSM720971 ICI720971 IME720971 IWA720971 JFW720971 JPS720971 JZO720971 KJK720971 KTG720971 LDC720971 LMY720971 LWU720971 MGQ720971 MQM720971 NAI720971 NKE720971 NUA720971 ODW720971 ONS720971 OXO720971 PHK720971 PRG720971 QBC720971 QKY720971 QUU720971 REQ720971 ROM720971 RYI720971 SIE720971 SSA720971 TBW720971 TLS720971 TVO720971 UFK720971 UPG720971 UZC720971 VIY720971 VSU720971 WCQ720971 WMM720971 WWI720971 T786507 JW786507 TS786507 ADO786507 ANK786507 AXG786507 BHC786507 BQY786507 CAU786507 CKQ786507 CUM786507 DEI786507 DOE786507 DYA786507 EHW786507 ERS786507 FBO786507 FLK786507 FVG786507 GFC786507 GOY786507 GYU786507 HIQ786507 HSM786507 ICI786507 IME786507 IWA786507 JFW786507 JPS786507 JZO786507 KJK786507 KTG786507 LDC786507 LMY786507 LWU786507 MGQ786507 MQM786507 NAI786507 NKE786507 NUA786507 ODW786507 ONS786507 OXO786507 PHK786507 PRG786507 QBC786507 QKY786507 QUU786507 REQ786507 ROM786507 RYI786507 SIE786507 SSA786507 TBW786507 TLS786507 TVO786507 UFK786507 UPG786507 UZC786507 VIY786507 VSU786507 WCQ786507 WMM786507 WWI786507 T852043 JW852043 TS852043 ADO852043 ANK852043 AXG852043 BHC852043 BQY852043 CAU852043 CKQ852043 CUM852043 DEI852043 DOE852043 DYA852043 EHW852043 ERS852043 FBO852043 FLK852043 FVG852043 GFC852043 GOY852043 GYU852043 HIQ852043 HSM852043 ICI852043 IME852043 IWA852043 JFW852043 JPS852043 JZO852043 KJK852043 KTG852043 LDC852043 LMY852043 LWU852043 MGQ852043 MQM852043 NAI852043 NKE852043 NUA852043 ODW852043 ONS852043 OXO852043 PHK852043 PRG852043 QBC852043 QKY852043 QUU852043 REQ852043 ROM852043 RYI852043 SIE852043 SSA852043 TBW852043 TLS852043 TVO852043 UFK852043 UPG852043 UZC852043 VIY852043 VSU852043 WCQ852043 WMM852043 WWI852043 T917579 JW917579 TS917579 ADO917579 ANK917579 AXG917579 BHC917579 BQY917579 CAU917579 CKQ917579 CUM917579 DEI917579 DOE917579 DYA917579 EHW917579 ERS917579 FBO917579 FLK917579 FVG917579 GFC917579 GOY917579 GYU917579 HIQ917579 HSM917579 ICI917579 IME917579 IWA917579 JFW917579 JPS917579 JZO917579 KJK917579 KTG917579 LDC917579 LMY917579 LWU917579 MGQ917579 MQM917579 NAI917579 NKE917579 NUA917579 ODW917579 ONS917579 OXO917579 PHK917579 PRG917579 QBC917579 QKY917579 QUU917579 REQ917579 ROM917579 RYI917579 SIE917579 SSA917579 TBW917579 TLS917579 TVO917579 UFK917579 UPG917579 UZC917579 VIY917579 VSU917579 WCQ917579 WMM917579 WWI917579 T983115 JW983115 TS983115 ADO983115 ANK983115 AXG983115 BHC983115 BQY983115 CAU983115 CKQ983115 CUM983115 DEI983115 DOE983115 DYA983115 EHW983115 ERS983115 FBO983115 FLK983115 FVG983115 GFC983115 GOY983115 GYU983115 HIQ983115 HSM983115 ICI983115 IME983115 IWA983115 JFW983115 JPS983115 JZO983115 KJK983115 KTG983115 LDC983115 LMY983115 LWU983115 MGQ983115 MQM983115 NAI983115 NKE983115 NUA983115 ODW983115 ONS983115 OXO983115 PHK983115 PRG983115 QBC983115 QKY983115 QUU983115 REQ983115 ROM983115 RYI983115 SIE983115 SSA983115 TBW983115 TLS983115 TVO983115 UFK983115 UPG983115 UZC983115 VIY983115 VSU983115 WCQ983115 WMM983115 JU79 TQ79 ADM79 ANI79 AXE79 BHA79 BQW79 CAS79 CKO79 CUK79 DEG79 DOC79 DXY79 EHU79 ERQ79 FBM79 FLI79 FVE79 GFA79 GOW79 GYS79 HIO79 HSK79 ICG79 IMC79 IVY79 JFU79 JPQ79 JZM79 KJI79 KTE79 LDA79 LMW79 LWS79 MGO79 MQK79 NAG79 NKC79 NTY79 ODU79 ONQ79 OXM79 PHI79 PRE79 QBA79 QKW79 QUS79 REO79 ROK79 RYG79 SIC79 SRY79 TBU79 TLQ79 TVM79 UFI79 UPE79 UZA79 VIW79 VSS79 WCO79 WMK79 WWG79 T79 JW79 TS79 ADO79 ANK79 AXG79 BHC79 BQY79 CAU79 CKQ79 CUM79 DEI79 DOE79 DYA79 EHW79 ERS79 FBO79 FLK79 FVG79 GFC79 GOY79 GYU79 HIQ79 HSM79 ICI79 IME79 IWA79 JFW79 JPS79 JZO79 KJK79 KTG79 LDC79 LMY79 LWU79 MGQ79 MQM79 NAI79 NKE79 NUA79 ODW79 ONS79 OXO79 PHK79 PRG79 QBC79 QKY79 QUU79 REQ79 ROM79 RYI79 SIE79 SSA79 TBW79 TLS79 TVO79 UFK79 UPG79 UZC79 VIY79 VSU79 WCQ79 WMM79 WWI79 R79 R60 WWI60 WMM60 WCQ60 VSU60 VIY60 UZC60 UPG60 UFK60 TVO60 TLS60 TBW60 SSA60 SIE60 RYI60 ROM60 REQ60 QUU60 QKY60 QBC60 PRG60 PHK60 OXO60 ONS60 ODW60 NUA60 NKE60 NAI60 MQM60 MGQ60 LWU60 LMY60 LDC60 KTG60 KJK60 JZO60 JPS60 JFW60 IWA60 IME60 ICI60 HSM60 HIQ60 GYU60 GOY60 GFC60 FVG60 FLK60 FBO60 ERS60 EHW60 DYA60 DOE60 DEI60 CUM60 CKQ60 CAU60 BQY60 BHC60 AXG60 ANK60 ADO60 TS60 JW60 T60 WWG60 WMK60 WCO60 VSS60 VIW60 UZA60 UPE60 UFI60 TVM60 TLQ60 TBU60 SRY60 SIC60 RYG60 ROK60 REO60 QUS60 QKW60 QBA60 PRE60 PHI60 OXM60 ONQ60 ODU60 NTY60 NKC60 NAG60 MQK60 MGO60 LWS60 LMW60 LDA60 KTE60 KJI60 JZM60 JPQ60 JFU60 IVY60 IMC60 ICG60 HSK60 HIO60 GYS60 GOW60 GFA60 FVE60 FLI60 FBM60 ERQ60 EHU60 DXY60 DOC60 DEG60 CUK60 CKO60 CAS60 BQW60 BHA60 AXE60 ANI60 ADM60 TQ60 JU60 JU42 TQ42 ADM42 ANI42 AXE42 BHA42 BQW42 CAS42 CKO42 CUK42 DEG42 DOC42 DXY42 EHU42 ERQ42 FBM42 FLI42 FVE42 GFA42 GOW42 GYS42 HIO42 HSK42 ICG42 IMC42 IVY42 JFU42 JPQ42 JZM42 KJI42 KTE42 LDA42 LMW42 LWS42 MGO42 MQK42 NAG42 NKC42 NTY42 ODU42 ONQ42 OXM42 PHI42 PRE42 QBA42 QKW42 QUS42 REO42 ROK42 RYG42 SIC42 SRY42 TBU42 TLQ42 TVM42 UFI42 UPE42 UZA42 VIW42 VSS42 WCO42 WMK42 WWG42 T42 JW42 TS42 ADO42 ANK42 AXG42 BHC42 BQY42 CAU42 CKQ42 CUM42 DEI42 DOE42 DYA42 EHW42 ERS42 FBO42 FLK42 FVG42 GFC42 GOY42 GYU42 HIQ42 HSM42 ICI42 IME42 IWA42 JFW42 JPS42 JZO42 KJK42 KTG42 LDC42 LMY42 LWU42 MGQ42 MQM42 NAI42 NKE42 NUA42 ODW42 ONS42 OXO42 PHK42 PRG42 QBC42 QKY42 QUU42 REQ42 ROM42 RYI42 SIE42 SSA42 TBW42 TLS42 TVO42 UFK42 UPG42 UZC42 VIY42 VSU42 WCQ42 WMM42 WWI42 R42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611 Y131147 Y196683 Y262219 Y327755 Y393291 Y458827 Y524363 Y589899 Y655435 Y720971 Y786507 Y852043 Y917579 Y983115 AA65611 AA131147 AA196683 AA262219 AA327755 AA393291 AA458827 AA524363 AA589899 AA655435 AA720971 AA786507 AA852043 AA917579 AA983115 Y60 Y42 AA79 Y79 AA60 AA42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R46 WWI46 WMM46 WCQ46 VSU46 VIY46 UZC46 UPG46 UFK46 TVO46 TLS46 TBW46 SSA46 SIE46 RYI46 ROM46 REQ46 QUU46 QKY46 QBC46 PRG46 PHK46 OXO46 ONS46 ODW46 NUA46 NKE46 NAI46 MQM46 MGQ46 LWU46 LMY46 LDC46 KTG46 KJK46 JZO46 JPS46 JFW46 IWA46 IME46 ICI46 HSM46 HIQ46 GYU46 GOY46 GFC46 FVG46 FLK46 FBO46 ERS46 EHW46 DYA46 DOE46 DEI46 CUM46 CKQ46 CAU46 BQY46 BHC46 AXG46 ANK46 ADO46 TS46 JW46 T46 WWG46 WMK46 WCO46 VSS46 VIW46 UZA46 UPE46 UFI46 TVM46 TLQ46 TBU46 SRY46 SIC46 RYG46 ROK46 REO46 QUS46 QKW46 QBA46 PRE46 PHI46 OXM46 ONQ46 ODU46 NTY46 NKC46 NAG46 MQK46 MGO46 LWS46 LMW46 LDA46 KTE46 KJI46 JZM46 JPQ46 JFU46 IVY46 IMC46 ICG46 HSK46 HIO46 GYS46 GOW46 GFA46 FVE46 FLI46 FBM46 ERQ46 EHU46 DXY46 DOC46 DEG46 CUK46 CKO46 CAS46 BQW46 BHA46 AXE46 ANI46 ADM46 TQ46 JU46 Y46 AA46 R50 WWI50 WMM50 WCQ50 VSU50 VIY50 UZC50 UPG50 UFK50 TVO50 TLS50 TBW50 SSA50 SIE50 RYI50 ROM50 REQ50 QUU50 QKY50 QBC50 PRG50 PHK50 OXO50 ONS50 ODW50 NUA50 NKE50 NAI50 MQM50 MGQ50 LWU50 LMY50 LDC50 KTG50 KJK50 JZO50 JPS50 JFW50 IWA50 IME50 ICI50 HSM50 HIQ50 GYU50 GOY50 GFC50 FVG50 FLK50 FBO50 ERS50 EHW50 DYA50 DOE50 DEI50 CUM50 CKQ50 CAU50 BQY50 BHC50 AXG50 ANK50 ADO50 TS50 JW50 T50 WWG50 WMK50 WCO50 VSS50 VIW50 UZA50 UPE50 UFI50 TVM50 TLQ50 TBU50 SRY50 SIC50 RYG50 ROK50 REO50 QUS50 QKW50 QBA50 PRE50 PHI50 OXM50 ONQ50 ODU50 NTY50 NKC50 NAG50 MQK50 MGO50 LWS50 LMW50 LDA50 KTE50 KJI50 JZM50 JPQ50 JFU50 IVY50 IMC50 ICG50 HSK50 HIO50 GYS50 GOW50 GFA50 FVE50 FLI50 FBM50 ERQ50 EHU50 DXY50 DOC50 DEG50 CUK50 CKO50 CAS50 BQW50 BHA50 AXE50 ANI50 ADM50 TQ50 JU50 Y50 AA50 R64 WWI64 WMM64 WCQ64 VSU64 VIY64 UZC64 UPG64 UFK64 TVO64 TLS64 TBW64 SSA64 SIE64 RYI64 ROM64 REQ64 QUU64 QKY64 QBC64 PRG64 PHK64 OXO64 ONS64 ODW64 NUA64 NKE64 NAI64 MQM64 MGQ64 LWU64 LMY64 LDC64 KTG64 KJK64 JZO64 JPS64 JFW64 IWA64 IME64 ICI64 HSM64 HIQ64 GYU64 GOY64 GFC64 FVG64 FLK64 FBO64 ERS64 EHW64 DYA64 DOE64 DEI64 CUM64 CKQ64 CAU64 BQY64 BHC64 AXG64 ANK64 ADO64 TS64 JW64 T64 WWG64 WMK64 WCO64 VSS64 VIW64 UZA64 UPE64 UFI64 TVM64 TLQ64 TBU64 SRY64 SIC64 RYG64 ROK64 REO64 QUS64 QKW64 QBA64 PRE64 PHI64 OXM64 ONQ64 ODU64 NTY64 NKC64 NAG64 MQK64 MGO64 LWS64 LMW64 LDA64 KTE64 KJI64 JZM64 JPQ64 JFU64 IVY64 IMC64 ICG64 HSK64 HIO64 GYS64 GOW64 GFA64 FVE64 FLI64 FBM64 ERQ64 EHU64 DXY64 DOC64 DEG64 CUK64 CKO64 CAS64 BQW64 BHA64 AXE64 ANI64 ADM64 TQ64 JU64 Y64 AA64 R68 WWI68 WMM68 WCQ68 VSU68 VIY68 UZC68 UPG68 UFK68 TVO68 TLS68 TBW68 SSA68 SIE68 RYI68 ROM68 REQ68 QUU68 QKY68 QBC68 PRG68 PHK68 OXO68 ONS68 ODW68 NUA68 NKE68 NAI68 MQM68 MGQ68 LWU68 LMY68 LDC68 KTG68 KJK68 JZO68 JPS68 JFW68 IWA68 IME68 ICI68 HSM68 HIQ68 GYU68 GOY68 GFC68 FVG68 FLK68 FBO68 ERS68 EHW68 DYA68 DOE68 DEI68 CUM68 CKQ68 CAU68 BQY68 BHC68 AXG68 ANK68 ADO68 TS68 JW68 T68 WWG68 WMK68 WCO68 VSS68 VIW68 UZA68 UPE68 UFI68 TVM68 TLQ68 TBU68 SRY68 SIC68 RYG68 ROK68 REO68 QUS68 QKW68 QBA68 PRE68 PHI68 OXM68 ONQ68 ODU68 NTY68 NKC68 NAG68 MQK68 MGO68 LWS68 LMW68 LDA68 KTE68 KJI68 JZM68 JPQ68 JFU68 IVY68 IMC68 ICG68 HSK68 HIO68 GYS68 GOW68 GFA68 FVE68 FLI68 FBM68 ERQ68 EHU68 DXY68 DOC68 DEG68 CUK68 CKO68 CAS68 BQW68 BHA68 AXE68 ANI68 ADM68 TQ68 JU68 Y68 AA68"/>
    <dataValidation type="list" allowBlank="1" showInputMessage="1" showErrorMessage="1" errorTitle="Ошибка" error="Выберите значение из списка" sqref="WWB983115 M65611 JP65611 TL65611 ADH65611 AND65611 AWZ65611 BGV65611 BQR65611 CAN65611 CKJ65611 CUF65611 DEB65611 DNX65611 DXT65611 EHP65611 ERL65611 FBH65611 FLD65611 FUZ65611 GEV65611 GOR65611 GYN65611 HIJ65611 HSF65611 ICB65611 ILX65611 IVT65611 JFP65611 JPL65611 JZH65611 KJD65611 KSZ65611 LCV65611 LMR65611 LWN65611 MGJ65611 MQF65611 NAB65611 NJX65611 NTT65611 ODP65611 ONL65611 OXH65611 PHD65611 PQZ65611 QAV65611 QKR65611 QUN65611 REJ65611 ROF65611 RYB65611 SHX65611 SRT65611 TBP65611 TLL65611 TVH65611 UFD65611 UOZ65611 UYV65611 VIR65611 VSN65611 WCJ65611 WMF65611 WWB65611 M131147 JP131147 TL131147 ADH131147 AND131147 AWZ131147 BGV131147 BQR131147 CAN131147 CKJ131147 CUF131147 DEB131147 DNX131147 DXT131147 EHP131147 ERL131147 FBH131147 FLD131147 FUZ131147 GEV131147 GOR131147 GYN131147 HIJ131147 HSF131147 ICB131147 ILX131147 IVT131147 JFP131147 JPL131147 JZH131147 KJD131147 KSZ131147 LCV131147 LMR131147 LWN131147 MGJ131147 MQF131147 NAB131147 NJX131147 NTT131147 ODP131147 ONL131147 OXH131147 PHD131147 PQZ131147 QAV131147 QKR131147 QUN131147 REJ131147 ROF131147 RYB131147 SHX131147 SRT131147 TBP131147 TLL131147 TVH131147 UFD131147 UOZ131147 UYV131147 VIR131147 VSN131147 WCJ131147 WMF131147 WWB131147 M196683 JP196683 TL196683 ADH196683 AND196683 AWZ196683 BGV196683 BQR196683 CAN196683 CKJ196683 CUF196683 DEB196683 DNX196683 DXT196683 EHP196683 ERL196683 FBH196683 FLD196683 FUZ196683 GEV196683 GOR196683 GYN196683 HIJ196683 HSF196683 ICB196683 ILX196683 IVT196683 JFP196683 JPL196683 JZH196683 KJD196683 KSZ196683 LCV196683 LMR196683 LWN196683 MGJ196683 MQF196683 NAB196683 NJX196683 NTT196683 ODP196683 ONL196683 OXH196683 PHD196683 PQZ196683 QAV196683 QKR196683 QUN196683 REJ196683 ROF196683 RYB196683 SHX196683 SRT196683 TBP196683 TLL196683 TVH196683 UFD196683 UOZ196683 UYV196683 VIR196683 VSN196683 WCJ196683 WMF196683 WWB196683 M262219 JP262219 TL262219 ADH262219 AND262219 AWZ262219 BGV262219 BQR262219 CAN262219 CKJ262219 CUF262219 DEB262219 DNX262219 DXT262219 EHP262219 ERL262219 FBH262219 FLD262219 FUZ262219 GEV262219 GOR262219 GYN262219 HIJ262219 HSF262219 ICB262219 ILX262219 IVT262219 JFP262219 JPL262219 JZH262219 KJD262219 KSZ262219 LCV262219 LMR262219 LWN262219 MGJ262219 MQF262219 NAB262219 NJX262219 NTT262219 ODP262219 ONL262219 OXH262219 PHD262219 PQZ262219 QAV262219 QKR262219 QUN262219 REJ262219 ROF262219 RYB262219 SHX262219 SRT262219 TBP262219 TLL262219 TVH262219 UFD262219 UOZ262219 UYV262219 VIR262219 VSN262219 WCJ262219 WMF262219 WWB262219 M327755 JP327755 TL327755 ADH327755 AND327755 AWZ327755 BGV327755 BQR327755 CAN327755 CKJ327755 CUF327755 DEB327755 DNX327755 DXT327755 EHP327755 ERL327755 FBH327755 FLD327755 FUZ327755 GEV327755 GOR327755 GYN327755 HIJ327755 HSF327755 ICB327755 ILX327755 IVT327755 JFP327755 JPL327755 JZH327755 KJD327755 KSZ327755 LCV327755 LMR327755 LWN327755 MGJ327755 MQF327755 NAB327755 NJX327755 NTT327755 ODP327755 ONL327755 OXH327755 PHD327755 PQZ327755 QAV327755 QKR327755 QUN327755 REJ327755 ROF327755 RYB327755 SHX327755 SRT327755 TBP327755 TLL327755 TVH327755 UFD327755 UOZ327755 UYV327755 VIR327755 VSN327755 WCJ327755 WMF327755 WWB327755 M393291 JP393291 TL393291 ADH393291 AND393291 AWZ393291 BGV393291 BQR393291 CAN393291 CKJ393291 CUF393291 DEB393291 DNX393291 DXT393291 EHP393291 ERL393291 FBH393291 FLD393291 FUZ393291 GEV393291 GOR393291 GYN393291 HIJ393291 HSF393291 ICB393291 ILX393291 IVT393291 JFP393291 JPL393291 JZH393291 KJD393291 KSZ393291 LCV393291 LMR393291 LWN393291 MGJ393291 MQF393291 NAB393291 NJX393291 NTT393291 ODP393291 ONL393291 OXH393291 PHD393291 PQZ393291 QAV393291 QKR393291 QUN393291 REJ393291 ROF393291 RYB393291 SHX393291 SRT393291 TBP393291 TLL393291 TVH393291 UFD393291 UOZ393291 UYV393291 VIR393291 VSN393291 WCJ393291 WMF393291 WWB393291 M458827 JP458827 TL458827 ADH458827 AND458827 AWZ458827 BGV458827 BQR458827 CAN458827 CKJ458827 CUF458827 DEB458827 DNX458827 DXT458827 EHP458827 ERL458827 FBH458827 FLD458827 FUZ458827 GEV458827 GOR458827 GYN458827 HIJ458827 HSF458827 ICB458827 ILX458827 IVT458827 JFP458827 JPL458827 JZH458827 KJD458827 KSZ458827 LCV458827 LMR458827 LWN458827 MGJ458827 MQF458827 NAB458827 NJX458827 NTT458827 ODP458827 ONL458827 OXH458827 PHD458827 PQZ458827 QAV458827 QKR458827 QUN458827 REJ458827 ROF458827 RYB458827 SHX458827 SRT458827 TBP458827 TLL458827 TVH458827 UFD458827 UOZ458827 UYV458827 VIR458827 VSN458827 WCJ458827 WMF458827 WWB458827 M524363 JP524363 TL524363 ADH524363 AND524363 AWZ524363 BGV524363 BQR524363 CAN524363 CKJ524363 CUF524363 DEB524363 DNX524363 DXT524363 EHP524363 ERL524363 FBH524363 FLD524363 FUZ524363 GEV524363 GOR524363 GYN524363 HIJ524363 HSF524363 ICB524363 ILX524363 IVT524363 JFP524363 JPL524363 JZH524363 KJD524363 KSZ524363 LCV524363 LMR524363 LWN524363 MGJ524363 MQF524363 NAB524363 NJX524363 NTT524363 ODP524363 ONL524363 OXH524363 PHD524363 PQZ524363 QAV524363 QKR524363 QUN524363 REJ524363 ROF524363 RYB524363 SHX524363 SRT524363 TBP524363 TLL524363 TVH524363 UFD524363 UOZ524363 UYV524363 VIR524363 VSN524363 WCJ524363 WMF524363 WWB524363 M589899 JP589899 TL589899 ADH589899 AND589899 AWZ589899 BGV589899 BQR589899 CAN589899 CKJ589899 CUF589899 DEB589899 DNX589899 DXT589899 EHP589899 ERL589899 FBH589899 FLD589899 FUZ589899 GEV589899 GOR589899 GYN589899 HIJ589899 HSF589899 ICB589899 ILX589899 IVT589899 JFP589899 JPL589899 JZH589899 KJD589899 KSZ589899 LCV589899 LMR589899 LWN589899 MGJ589899 MQF589899 NAB589899 NJX589899 NTT589899 ODP589899 ONL589899 OXH589899 PHD589899 PQZ589899 QAV589899 QKR589899 QUN589899 REJ589899 ROF589899 RYB589899 SHX589899 SRT589899 TBP589899 TLL589899 TVH589899 UFD589899 UOZ589899 UYV589899 VIR589899 VSN589899 WCJ589899 WMF589899 WWB589899 M655435 JP655435 TL655435 ADH655435 AND655435 AWZ655435 BGV655435 BQR655435 CAN655435 CKJ655435 CUF655435 DEB655435 DNX655435 DXT655435 EHP655435 ERL655435 FBH655435 FLD655435 FUZ655435 GEV655435 GOR655435 GYN655435 HIJ655435 HSF655435 ICB655435 ILX655435 IVT655435 JFP655435 JPL655435 JZH655435 KJD655435 KSZ655435 LCV655435 LMR655435 LWN655435 MGJ655435 MQF655435 NAB655435 NJX655435 NTT655435 ODP655435 ONL655435 OXH655435 PHD655435 PQZ655435 QAV655435 QKR655435 QUN655435 REJ655435 ROF655435 RYB655435 SHX655435 SRT655435 TBP655435 TLL655435 TVH655435 UFD655435 UOZ655435 UYV655435 VIR655435 VSN655435 WCJ655435 WMF655435 WWB655435 M720971 JP720971 TL720971 ADH720971 AND720971 AWZ720971 BGV720971 BQR720971 CAN720971 CKJ720971 CUF720971 DEB720971 DNX720971 DXT720971 EHP720971 ERL720971 FBH720971 FLD720971 FUZ720971 GEV720971 GOR720971 GYN720971 HIJ720971 HSF720971 ICB720971 ILX720971 IVT720971 JFP720971 JPL720971 JZH720971 KJD720971 KSZ720971 LCV720971 LMR720971 LWN720971 MGJ720971 MQF720971 NAB720971 NJX720971 NTT720971 ODP720971 ONL720971 OXH720971 PHD720971 PQZ720971 QAV720971 QKR720971 QUN720971 REJ720971 ROF720971 RYB720971 SHX720971 SRT720971 TBP720971 TLL720971 TVH720971 UFD720971 UOZ720971 UYV720971 VIR720971 VSN720971 WCJ720971 WMF720971 WWB720971 M786507 JP786507 TL786507 ADH786507 AND786507 AWZ786507 BGV786507 BQR786507 CAN786507 CKJ786507 CUF786507 DEB786507 DNX786507 DXT786507 EHP786507 ERL786507 FBH786507 FLD786507 FUZ786507 GEV786507 GOR786507 GYN786507 HIJ786507 HSF786507 ICB786507 ILX786507 IVT786507 JFP786507 JPL786507 JZH786507 KJD786507 KSZ786507 LCV786507 LMR786507 LWN786507 MGJ786507 MQF786507 NAB786507 NJX786507 NTT786507 ODP786507 ONL786507 OXH786507 PHD786507 PQZ786507 QAV786507 QKR786507 QUN786507 REJ786507 ROF786507 RYB786507 SHX786507 SRT786507 TBP786507 TLL786507 TVH786507 UFD786507 UOZ786507 UYV786507 VIR786507 VSN786507 WCJ786507 WMF786507 WWB786507 M852043 JP852043 TL852043 ADH852043 AND852043 AWZ852043 BGV852043 BQR852043 CAN852043 CKJ852043 CUF852043 DEB852043 DNX852043 DXT852043 EHP852043 ERL852043 FBH852043 FLD852043 FUZ852043 GEV852043 GOR852043 GYN852043 HIJ852043 HSF852043 ICB852043 ILX852043 IVT852043 JFP852043 JPL852043 JZH852043 KJD852043 KSZ852043 LCV852043 LMR852043 LWN852043 MGJ852043 MQF852043 NAB852043 NJX852043 NTT852043 ODP852043 ONL852043 OXH852043 PHD852043 PQZ852043 QAV852043 QKR852043 QUN852043 REJ852043 ROF852043 RYB852043 SHX852043 SRT852043 TBP852043 TLL852043 TVH852043 UFD852043 UOZ852043 UYV852043 VIR852043 VSN852043 WCJ852043 WMF852043 WWB852043 M917579 JP917579 TL917579 ADH917579 AND917579 AWZ917579 BGV917579 BQR917579 CAN917579 CKJ917579 CUF917579 DEB917579 DNX917579 DXT917579 EHP917579 ERL917579 FBH917579 FLD917579 FUZ917579 GEV917579 GOR917579 GYN917579 HIJ917579 HSF917579 ICB917579 ILX917579 IVT917579 JFP917579 JPL917579 JZH917579 KJD917579 KSZ917579 LCV917579 LMR917579 LWN917579 MGJ917579 MQF917579 NAB917579 NJX917579 NTT917579 ODP917579 ONL917579 OXH917579 PHD917579 PQZ917579 QAV917579 QKR917579 QUN917579 REJ917579 ROF917579 RYB917579 SHX917579 SRT917579 TBP917579 TLL917579 TVH917579 UFD917579 UOZ917579 UYV917579 VIR917579 VSN917579 WCJ917579 WMF917579 WWB917579 M983115 JP983115 TL983115 ADH983115 AND983115 AWZ983115 BGV983115 BQR983115 CAN983115 CKJ983115 CUF983115 DEB983115 DNX983115 DXT983115 EHP983115 ERL983115 FBH983115 FLD983115 FUZ983115 GEV983115 GOR983115 GYN983115 HIJ983115 HSF983115 ICB983115 ILX983115 IVT983115 JFP983115 JPL983115 JZH983115 KJD983115 KSZ983115 LCV983115 LMR983115 LWN983115 MGJ983115 MQF983115 NAB983115 NJX983115 NTT983115 ODP983115 ONL983115 OXH983115 PHD983115 PQZ983115 QAV983115 QKR983115 QUN983115 REJ983115 ROF983115 RYB983115 SHX983115 SRT983115 TBP983115 TLL983115 TVH983115 UFD983115 UOZ983115 UYV983115 VIR983115 VSN983115 WCJ983115 WMF983115 BGV79 BQR79 CAN79 CKJ79 CUF79 DEB79 DNX79 DXT79 EHP79 ERL79 FBH79 FLD79 FUZ79 GEV79 GOR79 GYN79 HIJ79 HSF79 ICB79 ILX79 IVT79 JFP79 JPL79 JZH79 KJD79 KSZ79 LCV79 LMR79 LWN79 MGJ79 MQF79 NAB79 NJX79 NTT79 ODP79 ONL79 OXH79 PHD79 PQZ79 QAV79 QKR79 QUN79 REJ79 ROF79 RYB79 SHX79 SRT79 TBP79 TLL79 TVH79 UFD79 UOZ79 UYV79 VIR79 VSN79 WCJ79 WMF79 WWB79 M79 AWZ79 AND79 ADH79 TL79 JP79 JP60 TL60 ADH60 AND60 AWZ60 M60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M42 AWZ42 AND42 ADH42 TL42 JP42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46 TL46 ADH46 AND46 AWZ46 M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JP50 TL50 ADH50 AND50 AWZ50 M50 WWB50 WMF50 WCJ50 VSN50 VIR50 UYV50 UOZ50 UFD50 TVH50 TLL50 TBP50 SRT50 SHX50 RYB50 ROF50 REJ50 QUN50 QKR50 QAV50 PQZ50 PHD50 OXH50 ONL50 ODP50 NTT50 NJX50 NAB50 MQF50 MGJ50 LWN50 LMR50 LCV50 KSZ50 KJD50 JZH50 JPL50 JFP50 IVT50 ILX50 ICB50 HSF50 HIJ50 GYN50 GOR50 GEV50 FUZ50 FLD50 FBH50 ERL50 EHP50 DXT50 DNX50 DEB50 CUF50 CKJ50 CAN50 BQR50 BGV50 JP64 TL64 ADH64 AND64 AWZ64 M64 WWB64 WMF64 WCJ64 VSN64 VIR64 UYV64 UOZ64 UFD64 TVH64 TLL64 TBP64 SRT64 SHX64 RYB64 ROF64 REJ64 QUN64 QKR64 QAV64 PQZ64 PHD64 OXH64 ONL64 ODP64 NTT64 NJX64 NAB64 MQF64 MGJ64 LWN64 LMR64 LCV64 KSZ64 KJD64 JZH64 JPL64 JFP64 IVT64 ILX64 ICB64 HSF64 HIJ64 GYN64 GOR64 GEV64 FUZ64 FLD64 FBH64 ERL64 EHP64 DXT64 DNX64 DEB64 CUF64 CKJ64 CAN64 BQR64 BGV64 JP68 TL68 ADH68 AND68 AWZ68 M68 WWB68 WMF68 WCJ68 VSN68 VIR68 UYV68 UOZ68 UFD68 TVH68 TLL68 TBP68 SRT68 SHX68 RYB68 ROF68 REJ68 QUN68 QKR68 QAV68 PQZ68 PHD68 OXH68 ONL68 ODP68 NTT68 NJX68 NAB68 MQF68 MGJ68 LWN68 LMR68 LCV68 KSZ68 KJD68 JZH68 JPL68 JFP68 IVT68 ILX68 ICB68 HSF68 HIJ68 GYN68 GOR68 GEV68 FUZ68 FLD68 FBH68 ERL68 EHP68 DXT68 DNX68 DEB68 CUF68 CKJ68 CAN68 BQR68 BGV68">
      <formula1>kind_of_heat_transfer</formula1>
    </dataValidation>
    <dataValidation type="list" allowBlank="1" showInputMessage="1" errorTitle="Ошибка" error="Выберите значение из списка" prompt="Выберите значение из списка" sqref="JR65610:JY65610 TN65610:TU65610 ADJ65610:ADQ65610 ANF65610:ANM65610 AXB65610:AXI65610 BGX65610:BHE65610 BQT65610:BRA65610 CAP65610:CAW65610 CKL65610:CKS65610 CUH65610:CUO65610 DED65610:DEK65610 DNZ65610:DOG65610 DXV65610:DYC65610 EHR65610:EHY65610 ERN65610:ERU65610 FBJ65610:FBQ65610 FLF65610:FLM65610 FVB65610:FVI65610 GEX65610:GFE65610 GOT65610:GPA65610 GYP65610:GYW65610 HIL65610:HIS65610 HSH65610:HSO65610 ICD65610:ICK65610 ILZ65610:IMG65610 IVV65610:IWC65610 JFR65610:JFY65610 JPN65610:JPU65610 JZJ65610:JZQ65610 KJF65610:KJM65610 KTB65610:KTI65610 LCX65610:LDE65610 LMT65610:LNA65610 LWP65610:LWW65610 MGL65610:MGS65610 MQH65610:MQO65610 NAD65610:NAK65610 NJZ65610:NKG65610 NTV65610:NUC65610 ODR65610:ODY65610 ONN65610:ONU65610 OXJ65610:OXQ65610 PHF65610:PHM65610 PRB65610:PRI65610 QAX65610:QBE65610 QKT65610:QLA65610 QUP65610:QUW65610 REL65610:RES65610 ROH65610:ROO65610 RYD65610:RYK65610 SHZ65610:SIG65610 SRV65610:SSC65610 TBR65610:TBY65610 TLN65610:TLU65610 TVJ65610:TVQ65610 UFF65610:UFM65610 UPB65610:UPI65610 UYX65610:UZE65610 VIT65610:VJA65610 VSP65610:VSW65610 WCL65610:WCS65610 WMH65610:WMO65610 WWD65610:WWK65610 JR131146:JY131146 TN131146:TU131146 ADJ131146:ADQ131146 ANF131146:ANM131146 AXB131146:AXI131146 BGX131146:BHE131146 BQT131146:BRA131146 CAP131146:CAW131146 CKL131146:CKS131146 CUH131146:CUO131146 DED131146:DEK131146 DNZ131146:DOG131146 DXV131146:DYC131146 EHR131146:EHY131146 ERN131146:ERU131146 FBJ131146:FBQ131146 FLF131146:FLM131146 FVB131146:FVI131146 GEX131146:GFE131146 GOT131146:GPA131146 GYP131146:GYW131146 HIL131146:HIS131146 HSH131146:HSO131146 ICD131146:ICK131146 ILZ131146:IMG131146 IVV131146:IWC131146 JFR131146:JFY131146 JPN131146:JPU131146 JZJ131146:JZQ131146 KJF131146:KJM131146 KTB131146:KTI131146 LCX131146:LDE131146 LMT131146:LNA131146 LWP131146:LWW131146 MGL131146:MGS131146 MQH131146:MQO131146 NAD131146:NAK131146 NJZ131146:NKG131146 NTV131146:NUC131146 ODR131146:ODY131146 ONN131146:ONU131146 OXJ131146:OXQ131146 PHF131146:PHM131146 PRB131146:PRI131146 QAX131146:QBE131146 QKT131146:QLA131146 QUP131146:QUW131146 REL131146:RES131146 ROH131146:ROO131146 RYD131146:RYK131146 SHZ131146:SIG131146 SRV131146:SSC131146 TBR131146:TBY131146 TLN131146:TLU131146 TVJ131146:TVQ131146 UFF131146:UFM131146 UPB131146:UPI131146 UYX131146:UZE131146 VIT131146:VJA131146 VSP131146:VSW131146 WCL131146:WCS131146 WMH131146:WMO131146 WWD131146:WWK131146 JR196682:JY196682 TN196682:TU196682 ADJ196682:ADQ196682 ANF196682:ANM196682 AXB196682:AXI196682 BGX196682:BHE196682 BQT196682:BRA196682 CAP196682:CAW196682 CKL196682:CKS196682 CUH196682:CUO196682 DED196682:DEK196682 DNZ196682:DOG196682 DXV196682:DYC196682 EHR196682:EHY196682 ERN196682:ERU196682 FBJ196682:FBQ196682 FLF196682:FLM196682 FVB196682:FVI196682 GEX196682:GFE196682 GOT196682:GPA196682 GYP196682:GYW196682 HIL196682:HIS196682 HSH196682:HSO196682 ICD196682:ICK196682 ILZ196682:IMG196682 IVV196682:IWC196682 JFR196682:JFY196682 JPN196682:JPU196682 JZJ196682:JZQ196682 KJF196682:KJM196682 KTB196682:KTI196682 LCX196682:LDE196682 LMT196682:LNA196682 LWP196682:LWW196682 MGL196682:MGS196682 MQH196682:MQO196682 NAD196682:NAK196682 NJZ196682:NKG196682 NTV196682:NUC196682 ODR196682:ODY196682 ONN196682:ONU196682 OXJ196682:OXQ196682 PHF196682:PHM196682 PRB196682:PRI196682 QAX196682:QBE196682 QKT196682:QLA196682 QUP196682:QUW196682 REL196682:RES196682 ROH196682:ROO196682 RYD196682:RYK196682 SHZ196682:SIG196682 SRV196682:SSC196682 TBR196682:TBY196682 TLN196682:TLU196682 TVJ196682:TVQ196682 UFF196682:UFM196682 UPB196682:UPI196682 UYX196682:UZE196682 VIT196682:VJA196682 VSP196682:VSW196682 WCL196682:WCS196682 WMH196682:WMO196682 WWD196682:WWK196682 JR262218:JY262218 TN262218:TU262218 ADJ262218:ADQ262218 ANF262218:ANM262218 AXB262218:AXI262218 BGX262218:BHE262218 BQT262218:BRA262218 CAP262218:CAW262218 CKL262218:CKS262218 CUH262218:CUO262218 DED262218:DEK262218 DNZ262218:DOG262218 DXV262218:DYC262218 EHR262218:EHY262218 ERN262218:ERU262218 FBJ262218:FBQ262218 FLF262218:FLM262218 FVB262218:FVI262218 GEX262218:GFE262218 GOT262218:GPA262218 GYP262218:GYW262218 HIL262218:HIS262218 HSH262218:HSO262218 ICD262218:ICK262218 ILZ262218:IMG262218 IVV262218:IWC262218 JFR262218:JFY262218 JPN262218:JPU262218 JZJ262218:JZQ262218 KJF262218:KJM262218 KTB262218:KTI262218 LCX262218:LDE262218 LMT262218:LNA262218 LWP262218:LWW262218 MGL262218:MGS262218 MQH262218:MQO262218 NAD262218:NAK262218 NJZ262218:NKG262218 NTV262218:NUC262218 ODR262218:ODY262218 ONN262218:ONU262218 OXJ262218:OXQ262218 PHF262218:PHM262218 PRB262218:PRI262218 QAX262218:QBE262218 QKT262218:QLA262218 QUP262218:QUW262218 REL262218:RES262218 ROH262218:ROO262218 RYD262218:RYK262218 SHZ262218:SIG262218 SRV262218:SSC262218 TBR262218:TBY262218 TLN262218:TLU262218 TVJ262218:TVQ262218 UFF262218:UFM262218 UPB262218:UPI262218 UYX262218:UZE262218 VIT262218:VJA262218 VSP262218:VSW262218 WCL262218:WCS262218 WMH262218:WMO262218 WWD262218:WWK262218 JR327754:JY327754 TN327754:TU327754 ADJ327754:ADQ327754 ANF327754:ANM327754 AXB327754:AXI327754 BGX327754:BHE327754 BQT327754:BRA327754 CAP327754:CAW327754 CKL327754:CKS327754 CUH327754:CUO327754 DED327754:DEK327754 DNZ327754:DOG327754 DXV327754:DYC327754 EHR327754:EHY327754 ERN327754:ERU327754 FBJ327754:FBQ327754 FLF327754:FLM327754 FVB327754:FVI327754 GEX327754:GFE327754 GOT327754:GPA327754 GYP327754:GYW327754 HIL327754:HIS327754 HSH327754:HSO327754 ICD327754:ICK327754 ILZ327754:IMG327754 IVV327754:IWC327754 JFR327754:JFY327754 JPN327754:JPU327754 JZJ327754:JZQ327754 KJF327754:KJM327754 KTB327754:KTI327754 LCX327754:LDE327754 LMT327754:LNA327754 LWP327754:LWW327754 MGL327754:MGS327754 MQH327754:MQO327754 NAD327754:NAK327754 NJZ327754:NKG327754 NTV327754:NUC327754 ODR327754:ODY327754 ONN327754:ONU327754 OXJ327754:OXQ327754 PHF327754:PHM327754 PRB327754:PRI327754 QAX327754:QBE327754 QKT327754:QLA327754 QUP327754:QUW327754 REL327754:RES327754 ROH327754:ROO327754 RYD327754:RYK327754 SHZ327754:SIG327754 SRV327754:SSC327754 TBR327754:TBY327754 TLN327754:TLU327754 TVJ327754:TVQ327754 UFF327754:UFM327754 UPB327754:UPI327754 UYX327754:UZE327754 VIT327754:VJA327754 VSP327754:VSW327754 WCL327754:WCS327754 WMH327754:WMO327754 WWD327754:WWK327754 JR393290:JY393290 TN393290:TU393290 ADJ393290:ADQ393290 ANF393290:ANM393290 AXB393290:AXI393290 BGX393290:BHE393290 BQT393290:BRA393290 CAP393290:CAW393290 CKL393290:CKS393290 CUH393290:CUO393290 DED393290:DEK393290 DNZ393290:DOG393290 DXV393290:DYC393290 EHR393290:EHY393290 ERN393290:ERU393290 FBJ393290:FBQ393290 FLF393290:FLM393290 FVB393290:FVI393290 GEX393290:GFE393290 GOT393290:GPA393290 GYP393290:GYW393290 HIL393290:HIS393290 HSH393290:HSO393290 ICD393290:ICK393290 ILZ393290:IMG393290 IVV393290:IWC393290 JFR393290:JFY393290 JPN393290:JPU393290 JZJ393290:JZQ393290 KJF393290:KJM393290 KTB393290:KTI393290 LCX393290:LDE393290 LMT393290:LNA393290 LWP393290:LWW393290 MGL393290:MGS393290 MQH393290:MQO393290 NAD393290:NAK393290 NJZ393290:NKG393290 NTV393290:NUC393290 ODR393290:ODY393290 ONN393290:ONU393290 OXJ393290:OXQ393290 PHF393290:PHM393290 PRB393290:PRI393290 QAX393290:QBE393290 QKT393290:QLA393290 QUP393290:QUW393290 REL393290:RES393290 ROH393290:ROO393290 RYD393290:RYK393290 SHZ393290:SIG393290 SRV393290:SSC393290 TBR393290:TBY393290 TLN393290:TLU393290 TVJ393290:TVQ393290 UFF393290:UFM393290 UPB393290:UPI393290 UYX393290:UZE393290 VIT393290:VJA393290 VSP393290:VSW393290 WCL393290:WCS393290 WMH393290:WMO393290 WWD393290:WWK393290 JR458826:JY458826 TN458826:TU458826 ADJ458826:ADQ458826 ANF458826:ANM458826 AXB458826:AXI458826 BGX458826:BHE458826 BQT458826:BRA458826 CAP458826:CAW458826 CKL458826:CKS458826 CUH458826:CUO458826 DED458826:DEK458826 DNZ458826:DOG458826 DXV458826:DYC458826 EHR458826:EHY458826 ERN458826:ERU458826 FBJ458826:FBQ458826 FLF458826:FLM458826 FVB458826:FVI458826 GEX458826:GFE458826 GOT458826:GPA458826 GYP458826:GYW458826 HIL458826:HIS458826 HSH458826:HSO458826 ICD458826:ICK458826 ILZ458826:IMG458826 IVV458826:IWC458826 JFR458826:JFY458826 JPN458826:JPU458826 JZJ458826:JZQ458826 KJF458826:KJM458826 KTB458826:KTI458826 LCX458826:LDE458826 LMT458826:LNA458826 LWP458826:LWW458826 MGL458826:MGS458826 MQH458826:MQO458826 NAD458826:NAK458826 NJZ458826:NKG458826 NTV458826:NUC458826 ODR458826:ODY458826 ONN458826:ONU458826 OXJ458826:OXQ458826 PHF458826:PHM458826 PRB458826:PRI458826 QAX458826:QBE458826 QKT458826:QLA458826 QUP458826:QUW458826 REL458826:RES458826 ROH458826:ROO458826 RYD458826:RYK458826 SHZ458826:SIG458826 SRV458826:SSC458826 TBR458826:TBY458826 TLN458826:TLU458826 TVJ458826:TVQ458826 UFF458826:UFM458826 UPB458826:UPI458826 UYX458826:UZE458826 VIT458826:VJA458826 VSP458826:VSW458826 WCL458826:WCS458826 WMH458826:WMO458826 WWD458826:WWK458826 JR524362:JY524362 TN524362:TU524362 ADJ524362:ADQ524362 ANF524362:ANM524362 AXB524362:AXI524362 BGX524362:BHE524362 BQT524362:BRA524362 CAP524362:CAW524362 CKL524362:CKS524362 CUH524362:CUO524362 DED524362:DEK524362 DNZ524362:DOG524362 DXV524362:DYC524362 EHR524362:EHY524362 ERN524362:ERU524362 FBJ524362:FBQ524362 FLF524362:FLM524362 FVB524362:FVI524362 GEX524362:GFE524362 GOT524362:GPA524362 GYP524362:GYW524362 HIL524362:HIS524362 HSH524362:HSO524362 ICD524362:ICK524362 ILZ524362:IMG524362 IVV524362:IWC524362 JFR524362:JFY524362 JPN524362:JPU524362 JZJ524362:JZQ524362 KJF524362:KJM524362 KTB524362:KTI524362 LCX524362:LDE524362 LMT524362:LNA524362 LWP524362:LWW524362 MGL524362:MGS524362 MQH524362:MQO524362 NAD524362:NAK524362 NJZ524362:NKG524362 NTV524362:NUC524362 ODR524362:ODY524362 ONN524362:ONU524362 OXJ524362:OXQ524362 PHF524362:PHM524362 PRB524362:PRI524362 QAX524362:QBE524362 QKT524362:QLA524362 QUP524362:QUW524362 REL524362:RES524362 ROH524362:ROO524362 RYD524362:RYK524362 SHZ524362:SIG524362 SRV524362:SSC524362 TBR524362:TBY524362 TLN524362:TLU524362 TVJ524362:TVQ524362 UFF524362:UFM524362 UPB524362:UPI524362 UYX524362:UZE524362 VIT524362:VJA524362 VSP524362:VSW524362 WCL524362:WCS524362 WMH524362:WMO524362 WWD524362:WWK524362 JR589898:JY589898 TN589898:TU589898 ADJ589898:ADQ589898 ANF589898:ANM589898 AXB589898:AXI589898 BGX589898:BHE589898 BQT589898:BRA589898 CAP589898:CAW589898 CKL589898:CKS589898 CUH589898:CUO589898 DED589898:DEK589898 DNZ589898:DOG589898 DXV589898:DYC589898 EHR589898:EHY589898 ERN589898:ERU589898 FBJ589898:FBQ589898 FLF589898:FLM589898 FVB589898:FVI589898 GEX589898:GFE589898 GOT589898:GPA589898 GYP589898:GYW589898 HIL589898:HIS589898 HSH589898:HSO589898 ICD589898:ICK589898 ILZ589898:IMG589898 IVV589898:IWC589898 JFR589898:JFY589898 JPN589898:JPU589898 JZJ589898:JZQ589898 KJF589898:KJM589898 KTB589898:KTI589898 LCX589898:LDE589898 LMT589898:LNA589898 LWP589898:LWW589898 MGL589898:MGS589898 MQH589898:MQO589898 NAD589898:NAK589898 NJZ589898:NKG589898 NTV589898:NUC589898 ODR589898:ODY589898 ONN589898:ONU589898 OXJ589898:OXQ589898 PHF589898:PHM589898 PRB589898:PRI589898 QAX589898:QBE589898 QKT589898:QLA589898 QUP589898:QUW589898 REL589898:RES589898 ROH589898:ROO589898 RYD589898:RYK589898 SHZ589898:SIG589898 SRV589898:SSC589898 TBR589898:TBY589898 TLN589898:TLU589898 TVJ589898:TVQ589898 UFF589898:UFM589898 UPB589898:UPI589898 UYX589898:UZE589898 VIT589898:VJA589898 VSP589898:VSW589898 WCL589898:WCS589898 WMH589898:WMO589898 WWD589898:WWK589898 JR655434:JY655434 TN655434:TU655434 ADJ655434:ADQ655434 ANF655434:ANM655434 AXB655434:AXI655434 BGX655434:BHE655434 BQT655434:BRA655434 CAP655434:CAW655434 CKL655434:CKS655434 CUH655434:CUO655434 DED655434:DEK655434 DNZ655434:DOG655434 DXV655434:DYC655434 EHR655434:EHY655434 ERN655434:ERU655434 FBJ655434:FBQ655434 FLF655434:FLM655434 FVB655434:FVI655434 GEX655434:GFE655434 GOT655434:GPA655434 GYP655434:GYW655434 HIL655434:HIS655434 HSH655434:HSO655434 ICD655434:ICK655434 ILZ655434:IMG655434 IVV655434:IWC655434 JFR655434:JFY655434 JPN655434:JPU655434 JZJ655434:JZQ655434 KJF655434:KJM655434 KTB655434:KTI655434 LCX655434:LDE655434 LMT655434:LNA655434 LWP655434:LWW655434 MGL655434:MGS655434 MQH655434:MQO655434 NAD655434:NAK655434 NJZ655434:NKG655434 NTV655434:NUC655434 ODR655434:ODY655434 ONN655434:ONU655434 OXJ655434:OXQ655434 PHF655434:PHM655434 PRB655434:PRI655434 QAX655434:QBE655434 QKT655434:QLA655434 QUP655434:QUW655434 REL655434:RES655434 ROH655434:ROO655434 RYD655434:RYK655434 SHZ655434:SIG655434 SRV655434:SSC655434 TBR655434:TBY655434 TLN655434:TLU655434 TVJ655434:TVQ655434 UFF655434:UFM655434 UPB655434:UPI655434 UYX655434:UZE655434 VIT655434:VJA655434 VSP655434:VSW655434 WCL655434:WCS655434 WMH655434:WMO655434 WWD655434:WWK655434 JR720970:JY720970 TN720970:TU720970 ADJ720970:ADQ720970 ANF720970:ANM720970 AXB720970:AXI720970 BGX720970:BHE720970 BQT720970:BRA720970 CAP720970:CAW720970 CKL720970:CKS720970 CUH720970:CUO720970 DED720970:DEK720970 DNZ720970:DOG720970 DXV720970:DYC720970 EHR720970:EHY720970 ERN720970:ERU720970 FBJ720970:FBQ720970 FLF720970:FLM720970 FVB720970:FVI720970 GEX720970:GFE720970 GOT720970:GPA720970 GYP720970:GYW720970 HIL720970:HIS720970 HSH720970:HSO720970 ICD720970:ICK720970 ILZ720970:IMG720970 IVV720970:IWC720970 JFR720970:JFY720970 JPN720970:JPU720970 JZJ720970:JZQ720970 KJF720970:KJM720970 KTB720970:KTI720970 LCX720970:LDE720970 LMT720970:LNA720970 LWP720970:LWW720970 MGL720970:MGS720970 MQH720970:MQO720970 NAD720970:NAK720970 NJZ720970:NKG720970 NTV720970:NUC720970 ODR720970:ODY720970 ONN720970:ONU720970 OXJ720970:OXQ720970 PHF720970:PHM720970 PRB720970:PRI720970 QAX720970:QBE720970 QKT720970:QLA720970 QUP720970:QUW720970 REL720970:RES720970 ROH720970:ROO720970 RYD720970:RYK720970 SHZ720970:SIG720970 SRV720970:SSC720970 TBR720970:TBY720970 TLN720970:TLU720970 TVJ720970:TVQ720970 UFF720970:UFM720970 UPB720970:UPI720970 UYX720970:UZE720970 VIT720970:VJA720970 VSP720970:VSW720970 WCL720970:WCS720970 WMH720970:WMO720970 WWD720970:WWK720970 JR786506:JY786506 TN786506:TU786506 ADJ786506:ADQ786506 ANF786506:ANM786506 AXB786506:AXI786506 BGX786506:BHE786506 BQT786506:BRA786506 CAP786506:CAW786506 CKL786506:CKS786506 CUH786506:CUO786506 DED786506:DEK786506 DNZ786506:DOG786506 DXV786506:DYC786506 EHR786506:EHY786506 ERN786506:ERU786506 FBJ786506:FBQ786506 FLF786506:FLM786506 FVB786506:FVI786506 GEX786506:GFE786506 GOT786506:GPA786506 GYP786506:GYW786506 HIL786506:HIS786506 HSH786506:HSO786506 ICD786506:ICK786506 ILZ786506:IMG786506 IVV786506:IWC786506 JFR786506:JFY786506 JPN786506:JPU786506 JZJ786506:JZQ786506 KJF786506:KJM786506 KTB786506:KTI786506 LCX786506:LDE786506 LMT786506:LNA786506 LWP786506:LWW786506 MGL786506:MGS786506 MQH786506:MQO786506 NAD786506:NAK786506 NJZ786506:NKG786506 NTV786506:NUC786506 ODR786506:ODY786506 ONN786506:ONU786506 OXJ786506:OXQ786506 PHF786506:PHM786506 PRB786506:PRI786506 QAX786506:QBE786506 QKT786506:QLA786506 QUP786506:QUW786506 REL786506:RES786506 ROH786506:ROO786506 RYD786506:RYK786506 SHZ786506:SIG786506 SRV786506:SSC786506 TBR786506:TBY786506 TLN786506:TLU786506 TVJ786506:TVQ786506 UFF786506:UFM786506 UPB786506:UPI786506 UYX786506:UZE786506 VIT786506:VJA786506 VSP786506:VSW786506 WCL786506:WCS786506 WMH786506:WMO786506 WWD786506:WWK786506 JR852042:JY852042 TN852042:TU852042 ADJ852042:ADQ852042 ANF852042:ANM852042 AXB852042:AXI852042 BGX852042:BHE852042 BQT852042:BRA852042 CAP852042:CAW852042 CKL852042:CKS852042 CUH852042:CUO852042 DED852042:DEK852042 DNZ852042:DOG852042 DXV852042:DYC852042 EHR852042:EHY852042 ERN852042:ERU852042 FBJ852042:FBQ852042 FLF852042:FLM852042 FVB852042:FVI852042 GEX852042:GFE852042 GOT852042:GPA852042 GYP852042:GYW852042 HIL852042:HIS852042 HSH852042:HSO852042 ICD852042:ICK852042 ILZ852042:IMG852042 IVV852042:IWC852042 JFR852042:JFY852042 JPN852042:JPU852042 JZJ852042:JZQ852042 KJF852042:KJM852042 KTB852042:KTI852042 LCX852042:LDE852042 LMT852042:LNA852042 LWP852042:LWW852042 MGL852042:MGS852042 MQH852042:MQO852042 NAD852042:NAK852042 NJZ852042:NKG852042 NTV852042:NUC852042 ODR852042:ODY852042 ONN852042:ONU852042 OXJ852042:OXQ852042 PHF852042:PHM852042 PRB852042:PRI852042 QAX852042:QBE852042 QKT852042:QLA852042 QUP852042:QUW852042 REL852042:RES852042 ROH852042:ROO852042 RYD852042:RYK852042 SHZ852042:SIG852042 SRV852042:SSC852042 TBR852042:TBY852042 TLN852042:TLU852042 TVJ852042:TVQ852042 UFF852042:UFM852042 UPB852042:UPI852042 UYX852042:UZE852042 VIT852042:VJA852042 VSP852042:VSW852042 WCL852042:WCS852042 WMH852042:WMO852042 WWD852042:WWK852042 JR917578:JY917578 TN917578:TU917578 ADJ917578:ADQ917578 ANF917578:ANM917578 AXB917578:AXI917578 BGX917578:BHE917578 BQT917578:BRA917578 CAP917578:CAW917578 CKL917578:CKS917578 CUH917578:CUO917578 DED917578:DEK917578 DNZ917578:DOG917578 DXV917578:DYC917578 EHR917578:EHY917578 ERN917578:ERU917578 FBJ917578:FBQ917578 FLF917578:FLM917578 FVB917578:FVI917578 GEX917578:GFE917578 GOT917578:GPA917578 GYP917578:GYW917578 HIL917578:HIS917578 HSH917578:HSO917578 ICD917578:ICK917578 ILZ917578:IMG917578 IVV917578:IWC917578 JFR917578:JFY917578 JPN917578:JPU917578 JZJ917578:JZQ917578 KJF917578:KJM917578 KTB917578:KTI917578 LCX917578:LDE917578 LMT917578:LNA917578 LWP917578:LWW917578 MGL917578:MGS917578 MQH917578:MQO917578 NAD917578:NAK917578 NJZ917578:NKG917578 NTV917578:NUC917578 ODR917578:ODY917578 ONN917578:ONU917578 OXJ917578:OXQ917578 PHF917578:PHM917578 PRB917578:PRI917578 QAX917578:QBE917578 QKT917578:QLA917578 QUP917578:QUW917578 REL917578:RES917578 ROH917578:ROO917578 RYD917578:RYK917578 SHZ917578:SIG917578 SRV917578:SSC917578 TBR917578:TBY917578 TLN917578:TLU917578 TVJ917578:TVQ917578 UFF917578:UFM917578 UPB917578:UPI917578 UYX917578:UZE917578 VIT917578:VJA917578 VSP917578:VSW917578 WCL917578:WCS917578 WMH917578:WMO917578 WWD917578:WWK917578 WWD983114:WWK983114 JR983114:JY983114 TN983114:TU983114 ADJ983114:ADQ983114 ANF983114:ANM983114 AXB983114:AXI983114 BGX983114:BHE983114 BQT983114:BRA983114 CAP983114:CAW983114 CKL983114:CKS983114 CUH983114:CUO983114 DED983114:DEK983114 DNZ983114:DOG983114 DXV983114:DYC983114 EHR983114:EHY983114 ERN983114:ERU983114 FBJ983114:FBQ983114 FLF983114:FLM983114 FVB983114:FVI983114 GEX983114:GFE983114 GOT983114:GPA983114 GYP983114:GYW983114 HIL983114:HIS983114 HSH983114:HSO983114 ICD983114:ICK983114 ILZ983114:IMG983114 IVV983114:IWC983114 JFR983114:JFY983114 JPN983114:JPU983114 JZJ983114:JZQ983114 KJF983114:KJM983114 KTB983114:KTI983114 LCX983114:LDE983114 LMT983114:LNA983114 LWP983114:LWW983114 MGL983114:MGS983114 MQH983114:MQO983114 NAD983114:NAK983114 NJZ983114:NKG983114 NTV983114:NUC983114 ODR983114:ODY983114 ONN983114:ONU983114 OXJ983114:OXQ983114 PHF983114:PHM983114 PRB983114:PRI983114 QAX983114:QBE983114 QKT983114:QLA983114 QUP983114:QUW983114 REL983114:RES983114 ROH983114:ROO983114 RYD983114:RYK983114 SHZ983114:SIG983114 SRV983114:SSC983114 TBR983114:TBY983114 TLN983114:TLU983114 TVJ983114:TVQ983114 UFF983114:UFM983114 UPB983114:UPI983114 UYX983114:UZE983114 VIT983114:VJA983114 VSP983114:VSW983114 WCL983114:WCS983114 WMH983114:WMO983114 WWD23:WWK23 TVJ78:TVQ78 TLN78:TLU78 TBR78:TBY78 SRV78:SSC78 SHZ78:SIG78 RYD78:RYK78 ROH78:ROO78 REL78:RES78 QUP78:QUW78 QKT78:QLA78 QAX78:QBE78 PRB78:PRI78 PHF78:PHM78 OXJ78:OXQ78 ONN78:ONU78 ODR78:ODY78 NTV78:NUC78 NJZ78:NKG78 NAD78:NAK78 MQH78:MQO78 MGL78:MGS78 LWP78:LWW78 LMT78:LNA78 LCX78:LDE78 KTB78:KTI78 KJF78:KJM78 JZJ78:JZQ78 JPN78:JPU78 JFR78:JFY78 IVV78:IWC78 ILZ78:IMG78 ICD78:ICK78 HSH78:HSO78 HIL78:HIS78 GYP78:GYW78 GOT78:GPA78 GEX78:GFE78 FVB78:FVI78 FLF78:FLM78 FBJ78:FBQ78 ERN78:ERU78 EHR78:EHY78 DXV78:DYC78 DNZ78:DOG78 DED78:DEK78 CUH78:CUO78 CKL78:CKS78 CAP78:CAW78 BQT78:BRA78 BGX78:BHE78 AXB78:AXI78 ANF78:ANM78 ADJ78:ADQ78 TN78:TU78 JR78:JY78 UPB78:UPI78 WMH78:WMO78 WWD78:WWK78 UFF78:UFM78 VIT78:VJA78 UYX78:UZE78 VSP78:VSW78 WCL78:WCS78 WCL59:WCS59 VSP59:VSW59 UYX59:UZE59 VIT59:VJA59 UFF59:UFM59 WWD59:WWK59 WMH59:WMO59 UPB59:UPI59 JR59:JY59 TN59:TU59 ADJ59:ADQ59 ANF59:ANM59 AXB59:AXI59 BGX59:BHE59 BQT59:BRA59 CAP59:CAW59 CKL59:CKS59 CUH59:CUO59 DED59:DEK59 DNZ59:DOG59 DXV59:DYC59 EHR59:EHY59 ERN59:ERU59 FBJ59:FBQ59 FLF59:FLM59 FVB59:FVI59 GEX59:GFE59 GOT59:GPA59 GYP59:GYW59 HIL59:HIS59 HSH59:HSO59 ICD59:ICK59 ILZ59:IMG59 IVV59:IWC59 JFR59:JFY59 JPN59:JPU59 JZJ59:JZQ59 KJF59:KJM59 KTB59:KTI59 LCX59:LDE59 LMT59:LNA59 LWP59:LWW59 MGL59:MGS59 MQH59:MQO59 NAD59:NAK59 NJZ59:NKG59 NTV59:NUC59 ODR59:ODY59 ONN59:ONU59 OXJ59:OXQ59 PHF59:PHM59 PRB59:PRI59 QAX59:QBE59 QKT59:QLA59 QUP59:QUW59 REL59:RES59 ROH59:ROO59 RYD59:RYK59 SHZ59:SIG59 SRV59:SSC59 TBR59:TBY59 TLN59:TLU59 TVJ59:TVQ59 TVJ41:TVQ41 TLN41:TLU41 TBR41:TBY41 SRV41:SSC41 SHZ41:SIG41 RYD41:RYK41 ROH41:ROO41 REL41:RES41 QUP41:QUW41 QKT41:QLA41 QAX41:QBE41 PRB41:PRI41 PHF41:PHM41 OXJ41:OXQ41 ONN41:ONU41 ODR41:ODY41 NTV41:NUC41 NJZ41:NKG41 NAD41:NAK41 MQH41:MQO41 MGL41:MGS41 LWP41:LWW41 LMT41:LNA41 LCX41:LDE41 KTB41:KTI41 KJF41:KJM41 JZJ41:JZQ41 JPN41:JPU41 JFR41:JFY41 IVV41:IWC41 ILZ41:IMG41 ICD41:ICK41 HSH41:HSO41 HIL41:HIS41 GYP41:GYW41 GOT41:GPA41 GEX41:GFE41 FVB41:FVI41 FLF41:FLM41 FBJ41:FBQ41 ERN41:ERU41 EHR41:EHY41 DXV41:DYC41 DNZ41:DOG41 DED41:DEK41 CUH41:CUO41 CKL41:CKS41 CAP41:CAW41 BQT41:BRA41 BGX41:BHE41 AXB41:AXI41 ANF41:ANM41 ADJ41:ADQ41 TN41:TU41 JR41:JY41 UPB41:UPI41 WMH41:WMO41 WWD41:WWK41 UFF41:UFM41 VIT41:VJA41 UYX41:UZE41 VSP41:VSW41 WCL41:WCS41 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O917578:AC917578 O852042:AC852042 O786506:AC786506 O720970:AC720970 O655434:AC655434 O589898:AC589898 O524362:AC524362 O458826:AC458826 O393290:AC393290 O327754:AC327754 O262218:AC262218 O196682:AC196682 O131146:AC131146 O65610:AC65610 O983114:AC983114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45:WCS45 VSP45:VSW45 UYX45:UZE45 VIT45:VJA45 UFF45:UFM45 WWD45:WWK45 WMH45:WMO45 UPB45:UPI45 JR45:JY45 TN45:TU45 ADJ45:ADQ45 ANF45:ANM45 AXB45:AXI45 BGX45:BHE45 BQT45:BRA45 CAP45:CAW45 CKL45:CKS45 CUH45:CUO45 DED45:DEK45 DNZ45:DOG45 DXV45:DYC45 EHR45:EHY45 ERN45:ERU45 FBJ45:FBQ45 FLF45:FLM45 FVB45:FVI45 GEX45:GFE45 GOT45:GPA45 GYP45:GYW45 HIL45:HIS45 HSH45:HSO45 ICD45:ICK45 ILZ45:IMG45 IVV45:IWC45 JFR45:JFY45 JPN45:JPU45 JZJ45:JZQ45 KJF45:KJM45 KTB45:KTI45 LCX45:LDE45 LMT45:LNA45 LWP45:LWW45 MGL45:MGS45 MQH45:MQO45 NAD45:NAK45 NJZ45:NKG45 NTV45:NUC45 ODR45:ODY45 ONN45:ONU45 OXJ45:OXQ45 PHF45:PHM45 PRB45:PRI45 QAX45:QBE45 QKT45:QLA45 QUP45:QUW45 REL45:RES45 ROH45:ROO45 RYD45:RYK45 SHZ45:SIG45 SRV45:SSC45 TBR45:TBY45 TLN45:TLU45 TVJ45:TVQ45 WCL49:WCS49 VSP49:VSW49 UYX49:UZE49 VIT49:VJA49 UFF49:UFM49 WWD49:WWK49 WMH49:WMO49 UPB49:UPI49 JR49:JY49 TN49:TU49 ADJ49:ADQ49 ANF49:ANM49 AXB49:AXI49 BGX49:BHE49 BQT49:BRA49 CAP49:CAW49 CKL49:CKS49 CUH49:CUO49 DED49:DEK49 DNZ49:DOG49 DXV49:DYC49 EHR49:EHY49 ERN49:ERU49 FBJ49:FBQ49 FLF49:FLM49 FVB49:FVI49 GEX49:GFE49 GOT49:GPA49 GYP49:GYW49 HIL49:HIS49 HSH49:HSO49 ICD49:ICK49 ILZ49:IMG49 IVV49:IWC49 JFR49:JFY49 JPN49:JPU49 JZJ49:JZQ49 KJF49:KJM49 KTB49:KTI49 LCX49:LDE49 LMT49:LNA49 LWP49:LWW49 MGL49:MGS49 MQH49:MQO49 NAD49:NAK49 NJZ49:NKG49 NTV49:NUC49 ODR49:ODY49 ONN49:ONU49 OXJ49:OXQ49 PHF49:PHM49 PRB49:PRI49 QAX49:QBE49 QKT49:QLA49 QUP49:QUW49 REL49:RES49 ROH49:ROO49 RYD49:RYK49 SHZ49:SIG49 SRV49:SSC49 TBR49:TBY49 TLN49:TLU49 TVJ49:TVQ49 WCL63:WCS63 VSP63:VSW63 UYX63:UZE63 VIT63:VJA63 UFF63:UFM63 WWD63:WWK63 WMH63:WMO63 UPB63:UPI63 JR63:JY63 TN63:TU63 ADJ63:ADQ63 ANF63:ANM63 AXB63:AXI63 BGX63:BHE63 BQT63:BRA63 CAP63:CAW63 CKL63:CKS63 CUH63:CUO63 DED63:DEK63 DNZ63:DOG63 DXV63:DYC63 EHR63:EHY63 ERN63:ERU63 FBJ63:FBQ63 FLF63:FLM63 FVB63:FVI63 GEX63:GFE63 GOT63:GPA63 GYP63:GYW63 HIL63:HIS63 HSH63:HSO63 ICD63:ICK63 ILZ63:IMG63 IVV63:IWC63 JFR63:JFY63 JPN63:JPU63 JZJ63:JZQ63 KJF63:KJM63 KTB63:KTI63 LCX63:LDE63 LMT63:LNA63 LWP63:LWW63 MGL63:MGS63 MQH63:MQO63 NAD63:NAK63 NJZ63:NKG63 NTV63:NUC63 ODR63:ODY63 ONN63:ONU63 OXJ63:OXQ63 PHF63:PHM63 PRB63:PRI63 QAX63:QBE63 QKT63:QLA63 QUP63:QUW63 REL63:RES63 ROH63:ROO63 RYD63:RYK63 SHZ63:SIG63 SRV63:SSC63 TBR63:TBY63 TLN63:TLU63 TVJ63:TVQ63 WCL67:WCS67 VSP67:VSW67 UYX67:UZE67 VIT67:VJA67 UFF67:UFM67 WWD67:WWK67 WMH67:WMO67 UPB67:UPI67 JR67:JY67 TN67:TU67 ADJ67:ADQ67 ANF67:ANM67 AXB67:AXI67 BGX67:BHE67 BQT67:BRA67 CAP67:CAW67 CKL67:CKS67 CUH67:CUO67 DED67:DEK67 DNZ67:DOG67 DXV67:DYC67 EHR67:EHY67 ERN67:ERU67 FBJ67:FBQ67 FLF67:FLM67 FVB67:FVI67 GEX67:GFE67 GOT67:GPA67 GYP67:GYW67 HIL67:HIS67 HSH67:HSO67 ICD67:ICK67 ILZ67:IMG67 IVV67:IWC67 JFR67:JFY67 JPN67:JPU67 JZJ67:JZQ67 KJF67:KJM67 KTB67:KTI67 LCX67:LDE67 LMT67:LNA67 LWP67:LWW67 MGL67:MGS67 MQH67:MQO67 NAD67:NAK67 NJZ67:NKG67 NTV67:NUC67 ODR67:ODY67 ONN67:ONU67 OXJ67:OXQ67 PHF67:PHM67 PRB67:PRI67 QAX67:QBE67 QKT67:QLA67 QUP67:QUW67 REL67:RES67 ROH67:ROO67 RYD67:RYK67 SHZ67:SIG67 SRV67:SSC67 TBR67:TBY67 TLN67:TLU67 TVJ67:TVQ67">
      <formula1>kind_of_cons</formula1>
    </dataValidation>
    <dataValidation type="textLength" operator="lessThanOrEqual" allowBlank="1" showInputMessage="1" showErrorMessage="1" errorTitle="Ошибка" error="Допускается ввод не более 900 символов!" sqref="WWL983109:WWL983116 WMP983109:WMP983116 AD65605:AD65612 JZ65605:JZ65612 TV65605:TV65612 ADR65605:ADR65612 ANN65605:ANN65612 AXJ65605:AXJ65612 BHF65605:BHF65612 BRB65605:BRB65612 CAX65605:CAX65612 CKT65605:CKT65612 CUP65605:CUP65612 DEL65605:DEL65612 DOH65605:DOH65612 DYD65605:DYD65612 EHZ65605:EHZ65612 ERV65605:ERV65612 FBR65605:FBR65612 FLN65605:FLN65612 FVJ65605:FVJ65612 GFF65605:GFF65612 GPB65605:GPB65612 GYX65605:GYX65612 HIT65605:HIT65612 HSP65605:HSP65612 ICL65605:ICL65612 IMH65605:IMH65612 IWD65605:IWD65612 JFZ65605:JFZ65612 JPV65605:JPV65612 JZR65605:JZR65612 KJN65605:KJN65612 KTJ65605:KTJ65612 LDF65605:LDF65612 LNB65605:LNB65612 LWX65605:LWX65612 MGT65605:MGT65612 MQP65605:MQP65612 NAL65605:NAL65612 NKH65605:NKH65612 NUD65605:NUD65612 ODZ65605:ODZ65612 ONV65605:ONV65612 OXR65605:OXR65612 PHN65605:PHN65612 PRJ65605:PRJ65612 QBF65605:QBF65612 QLB65605:QLB65612 QUX65605:QUX65612 RET65605:RET65612 ROP65605:ROP65612 RYL65605:RYL65612 SIH65605:SIH65612 SSD65605:SSD65612 TBZ65605:TBZ65612 TLV65605:TLV65612 TVR65605:TVR65612 UFN65605:UFN65612 UPJ65605:UPJ65612 UZF65605:UZF65612 VJB65605:VJB65612 VSX65605:VSX65612 WCT65605:WCT65612 WMP65605:WMP65612 WWL65605:WWL65612 AD131141:AD131148 JZ131141:JZ131148 TV131141:TV131148 ADR131141:ADR131148 ANN131141:ANN131148 AXJ131141:AXJ131148 BHF131141:BHF131148 BRB131141:BRB131148 CAX131141:CAX131148 CKT131141:CKT131148 CUP131141:CUP131148 DEL131141:DEL131148 DOH131141:DOH131148 DYD131141:DYD131148 EHZ131141:EHZ131148 ERV131141:ERV131148 FBR131141:FBR131148 FLN131141:FLN131148 FVJ131141:FVJ131148 GFF131141:GFF131148 GPB131141:GPB131148 GYX131141:GYX131148 HIT131141:HIT131148 HSP131141:HSP131148 ICL131141:ICL131148 IMH131141:IMH131148 IWD131141:IWD131148 JFZ131141:JFZ131148 JPV131141:JPV131148 JZR131141:JZR131148 KJN131141:KJN131148 KTJ131141:KTJ131148 LDF131141:LDF131148 LNB131141:LNB131148 LWX131141:LWX131148 MGT131141:MGT131148 MQP131141:MQP131148 NAL131141:NAL131148 NKH131141:NKH131148 NUD131141:NUD131148 ODZ131141:ODZ131148 ONV131141:ONV131148 OXR131141:OXR131148 PHN131141:PHN131148 PRJ131141:PRJ131148 QBF131141:QBF131148 QLB131141:QLB131148 QUX131141:QUX131148 RET131141:RET131148 ROP131141:ROP131148 RYL131141:RYL131148 SIH131141:SIH131148 SSD131141:SSD131148 TBZ131141:TBZ131148 TLV131141:TLV131148 TVR131141:TVR131148 UFN131141:UFN131148 UPJ131141:UPJ131148 UZF131141:UZF131148 VJB131141:VJB131148 VSX131141:VSX131148 WCT131141:WCT131148 WMP131141:WMP131148 WWL131141:WWL131148 AD196677:AD196684 JZ196677:JZ196684 TV196677:TV196684 ADR196677:ADR196684 ANN196677:ANN196684 AXJ196677:AXJ196684 BHF196677:BHF196684 BRB196677:BRB196684 CAX196677:CAX196684 CKT196677:CKT196684 CUP196677:CUP196684 DEL196677:DEL196684 DOH196677:DOH196684 DYD196677:DYD196684 EHZ196677:EHZ196684 ERV196677:ERV196684 FBR196677:FBR196684 FLN196677:FLN196684 FVJ196677:FVJ196684 GFF196677:GFF196684 GPB196677:GPB196684 GYX196677:GYX196684 HIT196677:HIT196684 HSP196677:HSP196684 ICL196677:ICL196684 IMH196677:IMH196684 IWD196677:IWD196684 JFZ196677:JFZ196684 JPV196677:JPV196684 JZR196677:JZR196684 KJN196677:KJN196684 KTJ196677:KTJ196684 LDF196677:LDF196684 LNB196677:LNB196684 LWX196677:LWX196684 MGT196677:MGT196684 MQP196677:MQP196684 NAL196677:NAL196684 NKH196677:NKH196684 NUD196677:NUD196684 ODZ196677:ODZ196684 ONV196677:ONV196684 OXR196677:OXR196684 PHN196677:PHN196684 PRJ196677:PRJ196684 QBF196677:QBF196684 QLB196677:QLB196684 QUX196677:QUX196684 RET196677:RET196684 ROP196677:ROP196684 RYL196677:RYL196684 SIH196677:SIH196684 SSD196677:SSD196684 TBZ196677:TBZ196684 TLV196677:TLV196684 TVR196677:TVR196684 UFN196677:UFN196684 UPJ196677:UPJ196684 UZF196677:UZF196684 VJB196677:VJB196684 VSX196677:VSX196684 WCT196677:WCT196684 WMP196677:WMP196684 WWL196677:WWL196684 AD262213:AD262220 JZ262213:JZ262220 TV262213:TV262220 ADR262213:ADR262220 ANN262213:ANN262220 AXJ262213:AXJ262220 BHF262213:BHF262220 BRB262213:BRB262220 CAX262213:CAX262220 CKT262213:CKT262220 CUP262213:CUP262220 DEL262213:DEL262220 DOH262213:DOH262220 DYD262213:DYD262220 EHZ262213:EHZ262220 ERV262213:ERV262220 FBR262213:FBR262220 FLN262213:FLN262220 FVJ262213:FVJ262220 GFF262213:GFF262220 GPB262213:GPB262220 GYX262213:GYX262220 HIT262213:HIT262220 HSP262213:HSP262220 ICL262213:ICL262220 IMH262213:IMH262220 IWD262213:IWD262220 JFZ262213:JFZ262220 JPV262213:JPV262220 JZR262213:JZR262220 KJN262213:KJN262220 KTJ262213:KTJ262220 LDF262213:LDF262220 LNB262213:LNB262220 LWX262213:LWX262220 MGT262213:MGT262220 MQP262213:MQP262220 NAL262213:NAL262220 NKH262213:NKH262220 NUD262213:NUD262220 ODZ262213:ODZ262220 ONV262213:ONV262220 OXR262213:OXR262220 PHN262213:PHN262220 PRJ262213:PRJ262220 QBF262213:QBF262220 QLB262213:QLB262220 QUX262213:QUX262220 RET262213:RET262220 ROP262213:ROP262220 RYL262213:RYL262220 SIH262213:SIH262220 SSD262213:SSD262220 TBZ262213:TBZ262220 TLV262213:TLV262220 TVR262213:TVR262220 UFN262213:UFN262220 UPJ262213:UPJ262220 UZF262213:UZF262220 VJB262213:VJB262220 VSX262213:VSX262220 WCT262213:WCT262220 WMP262213:WMP262220 WWL262213:WWL262220 AD327749:AD327756 JZ327749:JZ327756 TV327749:TV327756 ADR327749:ADR327756 ANN327749:ANN327756 AXJ327749:AXJ327756 BHF327749:BHF327756 BRB327749:BRB327756 CAX327749:CAX327756 CKT327749:CKT327756 CUP327749:CUP327756 DEL327749:DEL327756 DOH327749:DOH327756 DYD327749:DYD327756 EHZ327749:EHZ327756 ERV327749:ERV327756 FBR327749:FBR327756 FLN327749:FLN327756 FVJ327749:FVJ327756 GFF327749:GFF327756 GPB327749:GPB327756 GYX327749:GYX327756 HIT327749:HIT327756 HSP327749:HSP327756 ICL327749:ICL327756 IMH327749:IMH327756 IWD327749:IWD327756 JFZ327749:JFZ327756 JPV327749:JPV327756 JZR327749:JZR327756 KJN327749:KJN327756 KTJ327749:KTJ327756 LDF327749:LDF327756 LNB327749:LNB327756 LWX327749:LWX327756 MGT327749:MGT327756 MQP327749:MQP327756 NAL327749:NAL327756 NKH327749:NKH327756 NUD327749:NUD327756 ODZ327749:ODZ327756 ONV327749:ONV327756 OXR327749:OXR327756 PHN327749:PHN327756 PRJ327749:PRJ327756 QBF327749:QBF327756 QLB327749:QLB327756 QUX327749:QUX327756 RET327749:RET327756 ROP327749:ROP327756 RYL327749:RYL327756 SIH327749:SIH327756 SSD327749:SSD327756 TBZ327749:TBZ327756 TLV327749:TLV327756 TVR327749:TVR327756 UFN327749:UFN327756 UPJ327749:UPJ327756 UZF327749:UZF327756 VJB327749:VJB327756 VSX327749:VSX327756 WCT327749:WCT327756 WMP327749:WMP327756 WWL327749:WWL327756 AD393285:AD393292 JZ393285:JZ393292 TV393285:TV393292 ADR393285:ADR393292 ANN393285:ANN393292 AXJ393285:AXJ393292 BHF393285:BHF393292 BRB393285:BRB393292 CAX393285:CAX393292 CKT393285:CKT393292 CUP393285:CUP393292 DEL393285:DEL393292 DOH393285:DOH393292 DYD393285:DYD393292 EHZ393285:EHZ393292 ERV393285:ERV393292 FBR393285:FBR393292 FLN393285:FLN393292 FVJ393285:FVJ393292 GFF393285:GFF393292 GPB393285:GPB393292 GYX393285:GYX393292 HIT393285:HIT393292 HSP393285:HSP393292 ICL393285:ICL393292 IMH393285:IMH393292 IWD393285:IWD393292 JFZ393285:JFZ393292 JPV393285:JPV393292 JZR393285:JZR393292 KJN393285:KJN393292 KTJ393285:KTJ393292 LDF393285:LDF393292 LNB393285:LNB393292 LWX393285:LWX393292 MGT393285:MGT393292 MQP393285:MQP393292 NAL393285:NAL393292 NKH393285:NKH393292 NUD393285:NUD393292 ODZ393285:ODZ393292 ONV393285:ONV393292 OXR393285:OXR393292 PHN393285:PHN393292 PRJ393285:PRJ393292 QBF393285:QBF393292 QLB393285:QLB393292 QUX393285:QUX393292 RET393285:RET393292 ROP393285:ROP393292 RYL393285:RYL393292 SIH393285:SIH393292 SSD393285:SSD393292 TBZ393285:TBZ393292 TLV393285:TLV393292 TVR393285:TVR393292 UFN393285:UFN393292 UPJ393285:UPJ393292 UZF393285:UZF393292 VJB393285:VJB393292 VSX393285:VSX393292 WCT393285:WCT393292 WMP393285:WMP393292 WWL393285:WWL393292 AD458821:AD458828 JZ458821:JZ458828 TV458821:TV458828 ADR458821:ADR458828 ANN458821:ANN458828 AXJ458821:AXJ458828 BHF458821:BHF458828 BRB458821:BRB458828 CAX458821:CAX458828 CKT458821:CKT458828 CUP458821:CUP458828 DEL458821:DEL458828 DOH458821:DOH458828 DYD458821:DYD458828 EHZ458821:EHZ458828 ERV458821:ERV458828 FBR458821:FBR458828 FLN458821:FLN458828 FVJ458821:FVJ458828 GFF458821:GFF458828 GPB458821:GPB458828 GYX458821:GYX458828 HIT458821:HIT458828 HSP458821:HSP458828 ICL458821:ICL458828 IMH458821:IMH458828 IWD458821:IWD458828 JFZ458821:JFZ458828 JPV458821:JPV458828 JZR458821:JZR458828 KJN458821:KJN458828 KTJ458821:KTJ458828 LDF458821:LDF458828 LNB458821:LNB458828 LWX458821:LWX458828 MGT458821:MGT458828 MQP458821:MQP458828 NAL458821:NAL458828 NKH458821:NKH458828 NUD458821:NUD458828 ODZ458821:ODZ458828 ONV458821:ONV458828 OXR458821:OXR458828 PHN458821:PHN458828 PRJ458821:PRJ458828 QBF458821:QBF458828 QLB458821:QLB458828 QUX458821:QUX458828 RET458821:RET458828 ROP458821:ROP458828 RYL458821:RYL458828 SIH458821:SIH458828 SSD458821:SSD458828 TBZ458821:TBZ458828 TLV458821:TLV458828 TVR458821:TVR458828 UFN458821:UFN458828 UPJ458821:UPJ458828 UZF458821:UZF458828 VJB458821:VJB458828 VSX458821:VSX458828 WCT458821:WCT458828 WMP458821:WMP458828 WWL458821:WWL458828 AD524357:AD524364 JZ524357:JZ524364 TV524357:TV524364 ADR524357:ADR524364 ANN524357:ANN524364 AXJ524357:AXJ524364 BHF524357:BHF524364 BRB524357:BRB524364 CAX524357:CAX524364 CKT524357:CKT524364 CUP524357:CUP524364 DEL524357:DEL524364 DOH524357:DOH524364 DYD524357:DYD524364 EHZ524357:EHZ524364 ERV524357:ERV524364 FBR524357:FBR524364 FLN524357:FLN524364 FVJ524357:FVJ524364 GFF524357:GFF524364 GPB524357:GPB524364 GYX524357:GYX524364 HIT524357:HIT524364 HSP524357:HSP524364 ICL524357:ICL524364 IMH524357:IMH524364 IWD524357:IWD524364 JFZ524357:JFZ524364 JPV524357:JPV524364 JZR524357:JZR524364 KJN524357:KJN524364 KTJ524357:KTJ524364 LDF524357:LDF524364 LNB524357:LNB524364 LWX524357:LWX524364 MGT524357:MGT524364 MQP524357:MQP524364 NAL524357:NAL524364 NKH524357:NKH524364 NUD524357:NUD524364 ODZ524357:ODZ524364 ONV524357:ONV524364 OXR524357:OXR524364 PHN524357:PHN524364 PRJ524357:PRJ524364 QBF524357:QBF524364 QLB524357:QLB524364 QUX524357:QUX524364 RET524357:RET524364 ROP524357:ROP524364 RYL524357:RYL524364 SIH524357:SIH524364 SSD524357:SSD524364 TBZ524357:TBZ524364 TLV524357:TLV524364 TVR524357:TVR524364 UFN524357:UFN524364 UPJ524357:UPJ524364 UZF524357:UZF524364 VJB524357:VJB524364 VSX524357:VSX524364 WCT524357:WCT524364 WMP524357:WMP524364 WWL524357:WWL524364 AD589893:AD589900 JZ589893:JZ589900 TV589893:TV589900 ADR589893:ADR589900 ANN589893:ANN589900 AXJ589893:AXJ589900 BHF589893:BHF589900 BRB589893:BRB589900 CAX589893:CAX589900 CKT589893:CKT589900 CUP589893:CUP589900 DEL589893:DEL589900 DOH589893:DOH589900 DYD589893:DYD589900 EHZ589893:EHZ589900 ERV589893:ERV589900 FBR589893:FBR589900 FLN589893:FLN589900 FVJ589893:FVJ589900 GFF589893:GFF589900 GPB589893:GPB589900 GYX589893:GYX589900 HIT589893:HIT589900 HSP589893:HSP589900 ICL589893:ICL589900 IMH589893:IMH589900 IWD589893:IWD589900 JFZ589893:JFZ589900 JPV589893:JPV589900 JZR589893:JZR589900 KJN589893:KJN589900 KTJ589893:KTJ589900 LDF589893:LDF589900 LNB589893:LNB589900 LWX589893:LWX589900 MGT589893:MGT589900 MQP589893:MQP589900 NAL589893:NAL589900 NKH589893:NKH589900 NUD589893:NUD589900 ODZ589893:ODZ589900 ONV589893:ONV589900 OXR589893:OXR589900 PHN589893:PHN589900 PRJ589893:PRJ589900 QBF589893:QBF589900 QLB589893:QLB589900 QUX589893:QUX589900 RET589893:RET589900 ROP589893:ROP589900 RYL589893:RYL589900 SIH589893:SIH589900 SSD589893:SSD589900 TBZ589893:TBZ589900 TLV589893:TLV589900 TVR589893:TVR589900 UFN589893:UFN589900 UPJ589893:UPJ589900 UZF589893:UZF589900 VJB589893:VJB589900 VSX589893:VSX589900 WCT589893:WCT589900 WMP589893:WMP589900 WWL589893:WWL589900 AD655429:AD655436 JZ655429:JZ655436 TV655429:TV655436 ADR655429:ADR655436 ANN655429:ANN655436 AXJ655429:AXJ655436 BHF655429:BHF655436 BRB655429:BRB655436 CAX655429:CAX655436 CKT655429:CKT655436 CUP655429:CUP655436 DEL655429:DEL655436 DOH655429:DOH655436 DYD655429:DYD655436 EHZ655429:EHZ655436 ERV655429:ERV655436 FBR655429:FBR655436 FLN655429:FLN655436 FVJ655429:FVJ655436 GFF655429:GFF655436 GPB655429:GPB655436 GYX655429:GYX655436 HIT655429:HIT655436 HSP655429:HSP655436 ICL655429:ICL655436 IMH655429:IMH655436 IWD655429:IWD655436 JFZ655429:JFZ655436 JPV655429:JPV655436 JZR655429:JZR655436 KJN655429:KJN655436 KTJ655429:KTJ655436 LDF655429:LDF655436 LNB655429:LNB655436 LWX655429:LWX655436 MGT655429:MGT655436 MQP655429:MQP655436 NAL655429:NAL655436 NKH655429:NKH655436 NUD655429:NUD655436 ODZ655429:ODZ655436 ONV655429:ONV655436 OXR655429:OXR655436 PHN655429:PHN655436 PRJ655429:PRJ655436 QBF655429:QBF655436 QLB655429:QLB655436 QUX655429:QUX655436 RET655429:RET655436 ROP655429:ROP655436 RYL655429:RYL655436 SIH655429:SIH655436 SSD655429:SSD655436 TBZ655429:TBZ655436 TLV655429:TLV655436 TVR655429:TVR655436 UFN655429:UFN655436 UPJ655429:UPJ655436 UZF655429:UZF655436 VJB655429:VJB655436 VSX655429:VSX655436 WCT655429:WCT655436 WMP655429:WMP655436 WWL655429:WWL655436 AD720965:AD720972 JZ720965:JZ720972 TV720965:TV720972 ADR720965:ADR720972 ANN720965:ANN720972 AXJ720965:AXJ720972 BHF720965:BHF720972 BRB720965:BRB720972 CAX720965:CAX720972 CKT720965:CKT720972 CUP720965:CUP720972 DEL720965:DEL720972 DOH720965:DOH720972 DYD720965:DYD720972 EHZ720965:EHZ720972 ERV720965:ERV720972 FBR720965:FBR720972 FLN720965:FLN720972 FVJ720965:FVJ720972 GFF720965:GFF720972 GPB720965:GPB720972 GYX720965:GYX720972 HIT720965:HIT720972 HSP720965:HSP720972 ICL720965:ICL720972 IMH720965:IMH720972 IWD720965:IWD720972 JFZ720965:JFZ720972 JPV720965:JPV720972 JZR720965:JZR720972 KJN720965:KJN720972 KTJ720965:KTJ720972 LDF720965:LDF720972 LNB720965:LNB720972 LWX720965:LWX720972 MGT720965:MGT720972 MQP720965:MQP720972 NAL720965:NAL720972 NKH720965:NKH720972 NUD720965:NUD720972 ODZ720965:ODZ720972 ONV720965:ONV720972 OXR720965:OXR720972 PHN720965:PHN720972 PRJ720965:PRJ720972 QBF720965:QBF720972 QLB720965:QLB720972 QUX720965:QUX720972 RET720965:RET720972 ROP720965:ROP720972 RYL720965:RYL720972 SIH720965:SIH720972 SSD720965:SSD720972 TBZ720965:TBZ720972 TLV720965:TLV720972 TVR720965:TVR720972 UFN720965:UFN720972 UPJ720965:UPJ720972 UZF720965:UZF720972 VJB720965:VJB720972 VSX720965:VSX720972 WCT720965:WCT720972 WMP720965:WMP720972 WWL720965:WWL720972 AD786501:AD786508 JZ786501:JZ786508 TV786501:TV786508 ADR786501:ADR786508 ANN786501:ANN786508 AXJ786501:AXJ786508 BHF786501:BHF786508 BRB786501:BRB786508 CAX786501:CAX786508 CKT786501:CKT786508 CUP786501:CUP786508 DEL786501:DEL786508 DOH786501:DOH786508 DYD786501:DYD786508 EHZ786501:EHZ786508 ERV786501:ERV786508 FBR786501:FBR786508 FLN786501:FLN786508 FVJ786501:FVJ786508 GFF786501:GFF786508 GPB786501:GPB786508 GYX786501:GYX786508 HIT786501:HIT786508 HSP786501:HSP786508 ICL786501:ICL786508 IMH786501:IMH786508 IWD786501:IWD786508 JFZ786501:JFZ786508 JPV786501:JPV786508 JZR786501:JZR786508 KJN786501:KJN786508 KTJ786501:KTJ786508 LDF786501:LDF786508 LNB786501:LNB786508 LWX786501:LWX786508 MGT786501:MGT786508 MQP786501:MQP786508 NAL786501:NAL786508 NKH786501:NKH786508 NUD786501:NUD786508 ODZ786501:ODZ786508 ONV786501:ONV786508 OXR786501:OXR786508 PHN786501:PHN786508 PRJ786501:PRJ786508 QBF786501:QBF786508 QLB786501:QLB786508 QUX786501:QUX786508 RET786501:RET786508 ROP786501:ROP786508 RYL786501:RYL786508 SIH786501:SIH786508 SSD786501:SSD786508 TBZ786501:TBZ786508 TLV786501:TLV786508 TVR786501:TVR786508 UFN786501:UFN786508 UPJ786501:UPJ786508 UZF786501:UZF786508 VJB786501:VJB786508 VSX786501:VSX786508 WCT786501:WCT786508 WMP786501:WMP786508 WWL786501:WWL786508 AD852037:AD852044 JZ852037:JZ852044 TV852037:TV852044 ADR852037:ADR852044 ANN852037:ANN852044 AXJ852037:AXJ852044 BHF852037:BHF852044 BRB852037:BRB852044 CAX852037:CAX852044 CKT852037:CKT852044 CUP852037:CUP852044 DEL852037:DEL852044 DOH852037:DOH852044 DYD852037:DYD852044 EHZ852037:EHZ852044 ERV852037:ERV852044 FBR852037:FBR852044 FLN852037:FLN852044 FVJ852037:FVJ852044 GFF852037:GFF852044 GPB852037:GPB852044 GYX852037:GYX852044 HIT852037:HIT852044 HSP852037:HSP852044 ICL852037:ICL852044 IMH852037:IMH852044 IWD852037:IWD852044 JFZ852037:JFZ852044 JPV852037:JPV852044 JZR852037:JZR852044 KJN852037:KJN852044 KTJ852037:KTJ852044 LDF852037:LDF852044 LNB852037:LNB852044 LWX852037:LWX852044 MGT852037:MGT852044 MQP852037:MQP852044 NAL852037:NAL852044 NKH852037:NKH852044 NUD852037:NUD852044 ODZ852037:ODZ852044 ONV852037:ONV852044 OXR852037:OXR852044 PHN852037:PHN852044 PRJ852037:PRJ852044 QBF852037:QBF852044 QLB852037:QLB852044 QUX852037:QUX852044 RET852037:RET852044 ROP852037:ROP852044 RYL852037:RYL852044 SIH852037:SIH852044 SSD852037:SSD852044 TBZ852037:TBZ852044 TLV852037:TLV852044 TVR852037:TVR852044 UFN852037:UFN852044 UPJ852037:UPJ852044 UZF852037:UZF852044 VJB852037:VJB852044 VSX852037:VSX852044 WCT852037:WCT852044 WMP852037:WMP852044 WWL852037:WWL852044 AD917573:AD917580 JZ917573:JZ917580 TV917573:TV917580 ADR917573:ADR917580 ANN917573:ANN917580 AXJ917573:AXJ917580 BHF917573:BHF917580 BRB917573:BRB917580 CAX917573:CAX917580 CKT917573:CKT917580 CUP917573:CUP917580 DEL917573:DEL917580 DOH917573:DOH917580 DYD917573:DYD917580 EHZ917573:EHZ917580 ERV917573:ERV917580 FBR917573:FBR917580 FLN917573:FLN917580 FVJ917573:FVJ917580 GFF917573:GFF917580 GPB917573:GPB917580 GYX917573:GYX917580 HIT917573:HIT917580 HSP917573:HSP917580 ICL917573:ICL917580 IMH917573:IMH917580 IWD917573:IWD917580 JFZ917573:JFZ917580 JPV917573:JPV917580 JZR917573:JZR917580 KJN917573:KJN917580 KTJ917573:KTJ917580 LDF917573:LDF917580 LNB917573:LNB917580 LWX917573:LWX917580 MGT917573:MGT917580 MQP917573:MQP917580 NAL917573:NAL917580 NKH917573:NKH917580 NUD917573:NUD917580 ODZ917573:ODZ917580 ONV917573:ONV917580 OXR917573:OXR917580 PHN917573:PHN917580 PRJ917573:PRJ917580 QBF917573:QBF917580 QLB917573:QLB917580 QUX917573:QUX917580 RET917573:RET917580 ROP917573:ROP917580 RYL917573:RYL917580 SIH917573:SIH917580 SSD917573:SSD917580 TBZ917573:TBZ917580 TLV917573:TLV917580 TVR917573:TVR917580 UFN917573:UFN917580 UPJ917573:UPJ917580 UZF917573:UZF917580 VJB917573:VJB917580 VSX917573:VSX917580 WCT917573:WCT917580 WMP917573:WMP917580 WWL917573:WWL917580 AD983109:AD983116 JZ983109:JZ983116 TV983109:TV983116 ADR983109:ADR983116 ANN983109:ANN983116 AXJ983109:AXJ983116 BHF983109:BHF983116 BRB983109:BRB983116 CAX983109:CAX983116 CKT983109:CKT983116 CUP983109:CUP983116 DEL983109:DEL983116 DOH983109:DOH983116 DYD983109:DYD983116 EHZ983109:EHZ983116 ERV983109:ERV983116 FBR983109:FBR983116 FLN983109:FLN983116 FVJ983109:FVJ983116 GFF983109:GFF983116 GPB983109:GPB983116 GYX983109:GYX983116 HIT983109:HIT983116 HSP983109:HSP983116 ICL983109:ICL983116 IMH983109:IMH983116 IWD983109:IWD983116 JFZ983109:JFZ983116 JPV983109:JPV983116 JZR983109:JZR983116 KJN983109:KJN983116 KTJ983109:KTJ983116 LDF983109:LDF983116 LNB983109:LNB983116 LWX983109:LWX983116 MGT983109:MGT983116 MQP983109:MQP983116 NAL983109:NAL983116 NKH983109:NKH983116 NUD983109:NUD983116 ODZ983109:ODZ983116 ONV983109:ONV983116 OXR983109:OXR983116 PHN983109:PHN983116 PRJ983109:PRJ983116 QBF983109:QBF983116 QLB983109:QLB983116 QUX983109:QUX983116 RET983109:RET983116 ROP983109:ROP983116 RYL983109:RYL983116 SIH983109:SIH983116 SSD983109:SSD983116 TBZ983109:TBZ983116 TLV983109:TLV983116 TVR983109:TVR983116 UFN983109:UFN983116 UPJ983109:UPJ983116 UZF983109:UZF983116 VJB983109:VJB983116 VSX983109:VSX983116 WCT983109:WCT983116 WCT73:WCT80 VSX73:VSX80 VJB73:VJB80 UZF73:UZF80 UPJ73:UPJ80 UFN73:UFN80 TVR73:TVR80 TLV73:TLV80 TBZ73:TBZ80 SSD73:SSD80 SIH73:SIH80 RYL73:RYL80 ROP73:ROP80 RET73:RET80 QUX73:QUX80 QLB73:QLB80 QBF73:QBF80 PRJ73:PRJ80 PHN73:PHN80 OXR73:OXR80 ONV73:ONV80 ODZ73:ODZ80 NUD73:NUD80 NKH73:NKH80 NAL73:NAL80 MQP73:MQP80 MGT73:MGT80 LWX73:LWX80 LNB73:LNB80 LDF73:LDF80 KTJ73:KTJ80 KJN73:KJN80 JZR73:JZR80 JPV73:JPV80 JFZ73:JFZ80 IWD73:IWD80 IMH73:IMH80 ICL73:ICL80 HSP73:HSP80 HIT73:HIT80 GYX73:GYX80 GPB73:GPB80 GFF73:GFF80 FVJ73:FVJ80 FLN73:FLN80 FBR73:FBR80 ERV73:ERV80 EHZ73:EHZ80 DYD73:DYD80 DOH73:DOH80 DEL73:DEL80 CUP73:CUP80 CKT73:CKT80 CAX73:CAX80 BRB73:BRB80 BHF73:BHF80 AXJ73:AXJ80 ANN73:ANN80 ADR73:ADR80 TV73:TV80 JZ73:JZ80 WMP73:WMP80 WWL73:WWL80 WWL55:WWL61 WMP55:WMP61 JZ55:JZ61 TV55:TV61 ADR55:ADR61 ANN55:ANN61 AXJ55:AXJ61 BHF55:BHF61 BRB55:BRB61 CAX55:CAX61 CKT55:CKT61 CUP55:CUP61 DEL55:DEL61 DOH55:DOH61 DYD55:DYD61 EHZ55:EHZ61 ERV55:ERV61 FBR55:FBR61 FLN55:FLN61 FVJ55:FVJ61 GFF55:GFF61 GPB55:GPB61 GYX55:GYX61 HIT55:HIT61 HSP55:HSP61 ICL55:ICL61 IMH55:IMH61 IWD55:IWD61 JFZ55:JFZ61 JPV55:JPV61 JZR55:JZR61 KJN55:KJN61 KTJ55:KTJ61 LDF55:LDF61 LNB55:LNB61 LWX55:LWX61 MGT55:MGT61 MQP55:MQP61 NAL55:NAL61 NKH55:NKH61 NUD55:NUD61 ODZ55:ODZ61 ONV55:ONV61 OXR55:OXR61 PHN55:PHN61 PRJ55:PRJ61 QBF55:QBF61 QLB55:QLB61 QUX55:QUX61 RET55:RET61 ROP55:ROP61 RYL55:RYL61 SIH55:SIH61 SSD55:SSD61 TBZ55:TBZ61 TLV55:TLV61 TVR55:TVR61 UFN55:UFN61 UPJ55:UPJ61 UZF55:UZF61 VJB55:VJB61 VSX55:VSX61 WCT55:WCT61 WCT37:WCT43 VSX37:VSX43 VJB37:VJB43 UZF37:UZF43 UPJ37:UPJ43 UFN37:UFN43 TVR37:TVR43 TLV37:TLV43 TBZ37:TBZ43 SSD37:SSD43 SIH37:SIH43 RYL37:RYL43 ROP37:ROP43 RET37:RET43 QUX37:QUX43 QLB37:QLB43 QBF37:QBF43 PRJ37:PRJ43 PHN37:PHN43 OXR37:OXR43 ONV37:ONV43 ODZ37:ODZ43 NUD37:NUD43 NKH37:NKH43 NAL37:NAL43 MQP37:MQP43 MGT37:MGT43 LWX37:LWX43 LNB37:LNB43 LDF37:LDF43 KTJ37:KTJ43 KJN37:KJN43 JZR37:JZR43 JPV37:JPV43 JFZ37:JFZ43 IWD37:IWD43 IMH37:IMH43 ICL37:ICL43 HSP37:HSP43 HIT37:HIT43 GYX37:GYX43 GPB37:GPB43 GFF37:GFF43 FVJ37:FVJ43 FLN37:FLN43 FBR37:FBR43 ERV37:ERV43 EHZ37:EHZ43 DYD37:DYD43 DOH37:DOH43 DEL37:DEL43 CUP37:CUP43 CKT37:CKT43 CAX37:CAX43 BRB37:BRB43 BHF37:BHF43 AXJ37:AXJ43 ANN37:ANN43 ADR37:ADR43 TV37:TV43 JZ37:JZ43 WMP37:WMP43 WWL37:WWL43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45:WWL47 WMP45:WMP47 JZ45:JZ47 TV45:TV47 ADR45:ADR47 ANN45:ANN47 AXJ45:AXJ47 BHF45:BHF47 BRB45:BRB47 CAX45:CAX47 CKT45:CKT47 CUP45:CUP47 DEL45:DEL47 DOH45:DOH47 DYD45:DYD47 EHZ45:EHZ47 ERV45:ERV47 FBR45:FBR47 FLN45:FLN47 FVJ45:FVJ47 GFF45:GFF47 GPB45:GPB47 GYX45:GYX47 HIT45:HIT47 HSP45:HSP47 ICL45:ICL47 IMH45:IMH47 IWD45:IWD47 JFZ45:JFZ47 JPV45:JPV47 JZR45:JZR47 KJN45:KJN47 KTJ45:KTJ47 LDF45:LDF47 LNB45:LNB47 LWX45:LWX47 MGT45:MGT47 MQP45:MQP47 NAL45:NAL47 NKH45:NKH47 NUD45:NUD47 ODZ45:ODZ47 ONV45:ONV47 OXR45:OXR47 PHN45:PHN47 PRJ45:PRJ47 QBF45:QBF47 QLB45:QLB47 QUX45:QUX47 RET45:RET47 ROP45:ROP47 RYL45:RYL47 SIH45:SIH47 SSD45:SSD47 TBZ45:TBZ47 TLV45:TLV47 TVR45:TVR47 UFN45:UFN47 UPJ45:UPJ47 UZF45:UZF47 VJB45:VJB47 VSX45:VSX47 WCT45:WCT47 WWL49:WWL51 WMP49:WMP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WL63:WWL65 WMP63:WMP65 JZ63:JZ65 TV63:TV65 ADR63:ADR65 ANN63:ANN65 AXJ63:AXJ65 BHF63:BHF65 BRB63:BRB65 CAX63:CAX65 CKT63:CKT65 CUP63:CUP65 DEL63:DEL65 DOH63:DOH65 DYD63:DYD65 EHZ63:EHZ65 ERV63:ERV65 FBR63:FBR65 FLN63:FLN65 FVJ63:FVJ65 GFF63:GFF65 GPB63:GPB65 GYX63:GYX65 HIT63:HIT65 HSP63:HSP65 ICL63:ICL65 IMH63:IMH65 IWD63:IWD65 JFZ63:JFZ65 JPV63:JPV65 JZR63:JZR65 KJN63:KJN65 KTJ63:KTJ65 LDF63:LDF65 LNB63:LNB65 LWX63:LWX65 MGT63:MGT65 MQP63:MQP65 NAL63:NAL65 NKH63:NKH65 NUD63:NUD65 ODZ63:ODZ65 ONV63:ONV65 OXR63:OXR65 PHN63:PHN65 PRJ63:PRJ65 QBF63:QBF65 QLB63:QLB65 QUX63:QUX65 RET63:RET65 ROP63:ROP65 RYL63:RYL65 SIH63:SIH65 SSD63:SSD65 TBZ63:TBZ65 TLV63:TLV65 TVR63:TVR65 UFN63:UFN65 UPJ63:UPJ65 UZF63:UZF65 VJB63:VJB65 VSX63:VSX65 WCT63:WCT65 WWL67:WWL69 WMP67:WMP69 JZ67:JZ69 TV67:TV69 ADR67:ADR69 ANN67:ANN69 AXJ67:AXJ69 BHF67:BHF69 BRB67:BRB69 CAX67:CAX69 CKT67:CKT69 CUP67:CUP69 DEL67:DEL69 DOH67:DOH69 DYD67:DYD69 EHZ67:EHZ69 ERV67:ERV69 FBR67:FBR69 FLN67:FLN69 FVJ67:FVJ69 GFF67:GFF69 GPB67:GPB69 GYX67:GYX69 HIT67:HIT69 HSP67:HSP69 ICL67:ICL69 IMH67:IMH69 IWD67:IWD69 JFZ67:JFZ69 JPV67:JPV69 JZR67:JZR69 KJN67:KJN69 KTJ67:KTJ69 LDF67:LDF69 LNB67:LNB69 LWX67:LWX69 MGT67:MGT69 MQP67:MQP69 NAL67:NAL69 NKH67:NKH69 NUD67:NUD69 ODZ67:ODZ69 ONV67:ONV69 OXR67:OXR69 PHN67:PHN69 PRJ67:PRJ69 QBF67:QBF69 QLB67:QLB69 QUX67:QUX69 RET67:RET69 ROP67:ROP69 RYL67:RYL69 SIH67:SIH69 SSD67:SSD69 TBZ67:TBZ69 TLV67:TLV69 TVR67:TVR69 UFN67:UFN69 UPJ67:UPJ69 UZF67:UZF69 VJB67:VJB69 VSX67:VSX69 WCT67:WCT69">
      <formula1>900</formula1>
    </dataValidation>
    <dataValidation type="list" allowBlank="1" showInputMessage="1" showErrorMessage="1" errorTitle="Ошибка" error="Выберите значение из списка" sqref="O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O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O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O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O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O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O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O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O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O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O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O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O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O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O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WWD77 WMH77 WCL77 VSP77 VIT77 UYX77 UPB77 UFF77 TVJ77 TLN77 TBR77 SRV77 SHZ77 RYD77 ROH77 REL77 QUP77 QKT77 QAX77 PRB77 PHF77 OXJ77 ONN77 ODR77 NTV77 NJZ77 NAD77 MQH77 MGL77 LWP77 LMT77 LCX77 KTB77 KJF77 JZJ77 JPN77 JFR77 IVV77 ILZ77 ICD77 HSH77 HIL77 GYP77 GOT77 GEX77 FVB77 FLF77 FBJ77 ERN77 EHR77 DXV77 DNZ77 DED77 CUH77 CKL77 CAP77 BQT77 BGX77 AXB77 ANF77 ADJ77 TN77 JR77 O77 O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WWD40 WMH40 WCL40 VSP40 VIT40 UYX40 UPB40 UFF40 TVJ40 TLN40 TBR40 SRV40 SHZ40 RYD40 ROH40 REL40 QUP40 QKT40 QAX40 PRB40 PHF40 OXJ40 ONN40 ODR40 NTV40 NJZ40 NAD40 MQH40 MGL40 LWP40 LMT40 LCX40 KTB40 KJF40 JZJ40 JPN40 JFR40 IVV40 ILZ40 ICD40 HSH40 HIL40 GYP40 GOT40 GEX40 FVB40 FLF40 FBJ40 ERN40 EHR40 DXV40 DNZ40 DED40 CUH40 CKL40 CAP40 BQT40 BGX40 AXB40 ANF40 ADJ40 TN40 JR40 O40 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609 V131145 V196681 V262217 V327753 V393289 V458825 V524361 V589897 V655433 V720969 V786505 V852041 V917577 V983113 V22">
      <formula1>kind_of_scheme_in</formula1>
    </dataValidation>
    <dataValidation type="list" allowBlank="1" showInputMessage="1" showErrorMessage="1" errorTitle="Ошибка" error="Выберите значение из списка" prompt="Выберите значение из списка" sqref="O23 O31 O49 O67 O27 O41 O45 O59 O63 O78">
      <formula1>kind_of_cons</formula1>
    </dataValidation>
    <dataValidation type="decimal" allowBlank="1" showErrorMessage="1" errorTitle="Ошибка" error="Допускается ввод только действительных чисел!" sqref="O79 O60 O42 O24 V42 V79 V60 V24 O28 V28 O32 V32 O46 V46 O50 V50 O64 V64 O68 V68">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49</v>
      </c>
    </row>
    <row r="2" spans="1:20" ht="22.5">
      <c r="F2" s="1214" t="s">
        <v>490</v>
      </c>
      <c r="G2" s="1215"/>
      <c r="H2" s="1216"/>
      <c r="I2" s="640"/>
    </row>
    <row r="3" spans="1:20" ht="3" customHeight="1"/>
    <row r="4" spans="1:20" s="570" customFormat="1" ht="11.25">
      <c r="A4" s="590"/>
      <c r="B4" s="590"/>
      <c r="C4" s="590"/>
      <c r="D4" s="590"/>
      <c r="F4" s="1163" t="s">
        <v>453</v>
      </c>
      <c r="G4" s="1163"/>
      <c r="H4" s="1163"/>
      <c r="I4" s="121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20.12.2021</v>
      </c>
      <c r="I7" s="581" t="s">
        <v>492</v>
      </c>
      <c r="J7" s="615"/>
      <c r="K7" s="590"/>
      <c r="L7" s="590"/>
      <c r="M7" s="590"/>
      <c r="N7" s="590"/>
      <c r="O7" s="590"/>
      <c r="P7" s="590"/>
      <c r="Q7" s="590"/>
      <c r="R7" s="590"/>
      <c r="S7" s="590"/>
      <c r="T7" s="590"/>
    </row>
    <row r="8" spans="1:20" s="570" customFormat="1" ht="45">
      <c r="A8" s="121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1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1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c r="O13" s="590"/>
      <c r="P13" s="590"/>
      <c r="Q13" s="590"/>
      <c r="R13" s="590"/>
      <c r="S13" s="590"/>
      <c r="T13" s="590"/>
    </row>
    <row r="14" spans="1:20" s="570" customFormat="1" ht="18.75">
      <c r="A14" s="1218"/>
      <c r="B14" s="1218"/>
      <c r="C14" s="1218"/>
      <c r="D14" s="623"/>
      <c r="F14" s="619"/>
      <c r="G14" s="550" t="s">
        <v>4</v>
      </c>
      <c r="H14" s="624"/>
      <c r="I14" s="1219"/>
      <c r="J14" s="615"/>
      <c r="K14" s="590"/>
      <c r="L14" s="590"/>
      <c r="M14" s="590"/>
      <c r="N14" s="590"/>
      <c r="O14" s="590"/>
      <c r="P14" s="590"/>
      <c r="Q14" s="590"/>
      <c r="R14" s="590"/>
      <c r="S14" s="590"/>
      <c r="T14" s="590"/>
    </row>
    <row r="15" spans="1:20" s="570" customFormat="1" ht="18.75">
      <c r="A15" s="1218"/>
      <c r="B15" s="1218"/>
      <c r="C15" s="623"/>
      <c r="D15" s="623"/>
      <c r="F15" s="634"/>
      <c r="G15" s="577" t="s">
        <v>402</v>
      </c>
      <c r="H15" s="635"/>
      <c r="I15" s="636"/>
      <c r="J15" s="615"/>
      <c r="K15" s="590"/>
      <c r="L15" s="590"/>
      <c r="M15" s="590"/>
      <c r="N15" s="590"/>
      <c r="O15" s="590"/>
      <c r="P15" s="590"/>
      <c r="Q15" s="590"/>
      <c r="R15" s="590"/>
      <c r="S15" s="590"/>
      <c r="T15" s="590"/>
    </row>
    <row r="16" spans="1:20" s="570" customFormat="1" ht="18.75">
      <c r="A16" s="121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13" t="s">
        <v>591</v>
      </c>
      <c r="H19" s="121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4" t="s">
        <v>629</v>
      </c>
      <c r="M5" s="1234"/>
      <c r="N5" s="1234"/>
      <c r="O5" s="1234"/>
      <c r="P5" s="1234"/>
      <c r="Q5" s="1234"/>
      <c r="R5" s="1234"/>
      <c r="S5" s="1234"/>
      <c r="T5" s="123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741</v>
      </c>
      <c r="N7" s="754"/>
      <c r="O7" s="1260" t="s">
        <v>84</v>
      </c>
      <c r="P7" s="1260"/>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501</v>
      </c>
      <c r="N9" s="666"/>
      <c r="O9" s="1240" t="str">
        <f>IF(NameOrPr_ch="",IF(NameOrPr="","",NameOrPr),NameOrPr_ch)</f>
        <v>Комитет по тарифам и ценовой политике ЛО</v>
      </c>
      <c r="P9" s="1240"/>
      <c r="Q9" s="1240"/>
      <c r="R9" s="1240"/>
      <c r="S9" s="1240"/>
      <c r="T9" s="124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594</v>
      </c>
      <c r="N10" s="666"/>
      <c r="O10" s="1240" t="str">
        <f>IF(datePr_ch="",IF(datePr="","",datePr),datePr_ch)</f>
        <v>17.12.2021</v>
      </c>
      <c r="P10" s="1240"/>
      <c r="Q10" s="1240"/>
      <c r="R10" s="1240"/>
      <c r="S10" s="1240"/>
      <c r="T10" s="124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593</v>
      </c>
      <c r="N11" s="666"/>
      <c r="O11" s="1240" t="str">
        <f>IF(numberPr_ch="",IF(numberPr="","",numberPr),numberPr_ch)</f>
        <v>№471-п от 17.12.2021 г.; №547-п от 20.12.2021 г.</v>
      </c>
      <c r="P11" s="1240"/>
      <c r="Q11" s="1240"/>
      <c r="R11" s="1240"/>
      <c r="S11" s="1240"/>
      <c r="T11" s="124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500</v>
      </c>
      <c r="N12" s="666"/>
      <c r="O12" s="1240" t="str">
        <f>IF(IstPub_ch="",IF(IstPub="","",IstPub),IstPub_ch)</f>
        <v>http://bptr.lenreg.ru</v>
      </c>
      <c r="P12" s="1240"/>
      <c r="Q12" s="1240"/>
      <c r="R12" s="1240"/>
      <c r="S12" s="1240"/>
      <c r="T12" s="124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5"/>
      <c r="M13" s="1235"/>
      <c r="N13" s="566"/>
      <c r="O13" s="582"/>
      <c r="P13" s="582"/>
      <c r="Q13" s="582"/>
      <c r="R13" s="582"/>
      <c r="S13" s="582"/>
      <c r="T13" s="582"/>
      <c r="U13" s="588" t="s">
        <v>372</v>
      </c>
      <c r="X13" s="590"/>
      <c r="Y13" s="590"/>
      <c r="Z13" s="590"/>
      <c r="AA13" s="590"/>
      <c r="AB13" s="590"/>
      <c r="AC13" s="590"/>
      <c r="AD13" s="590"/>
      <c r="AE13" s="590"/>
      <c r="AF13" s="590"/>
      <c r="AG13" s="590"/>
      <c r="AH13" s="590"/>
    </row>
    <row r="14" spans="1:34">
      <c r="J14" s="529"/>
      <c r="K14" s="529"/>
      <c r="L14" s="524"/>
      <c r="M14" s="524"/>
      <c r="N14" s="502"/>
      <c r="O14" s="1241"/>
      <c r="P14" s="1241"/>
      <c r="Q14" s="1241"/>
      <c r="R14" s="1241"/>
      <c r="S14" s="1241"/>
      <c r="T14" s="1241"/>
      <c r="U14" s="1241"/>
    </row>
    <row r="15" spans="1:34">
      <c r="J15" s="529"/>
      <c r="K15" s="529"/>
      <c r="L15" s="1163" t="s">
        <v>453</v>
      </c>
      <c r="M15" s="1163"/>
      <c r="N15" s="1163"/>
      <c r="O15" s="1163"/>
      <c r="P15" s="1163"/>
      <c r="Q15" s="1163"/>
      <c r="R15" s="1163"/>
      <c r="S15" s="1163"/>
      <c r="T15" s="1163"/>
      <c r="U15" s="1163"/>
      <c r="V15" s="1163"/>
      <c r="W15" s="1163" t="s">
        <v>454</v>
      </c>
    </row>
    <row r="16" spans="1:34" ht="14.25" customHeight="1">
      <c r="J16" s="529"/>
      <c r="K16" s="529"/>
      <c r="L16" s="1247" t="s">
        <v>91</v>
      </c>
      <c r="M16" s="1247" t="s">
        <v>637</v>
      </c>
      <c r="N16" s="661"/>
      <c r="O16" s="1248" t="s">
        <v>639</v>
      </c>
      <c r="P16" s="1249"/>
      <c r="Q16" s="1249"/>
      <c r="R16" s="1249"/>
      <c r="S16" s="1249"/>
      <c r="T16" s="1250"/>
      <c r="U16" s="1231" t="s">
        <v>340</v>
      </c>
      <c r="V16" s="1244" t="s">
        <v>274</v>
      </c>
      <c r="W16" s="1163"/>
    </row>
    <row r="17" spans="1:36" ht="14.25" customHeight="1">
      <c r="J17" s="529"/>
      <c r="K17" s="529"/>
      <c r="L17" s="1247"/>
      <c r="M17" s="1247"/>
      <c r="N17" s="662"/>
      <c r="O17" s="1253" t="s">
        <v>603</v>
      </c>
      <c r="P17" s="1251" t="s">
        <v>270</v>
      </c>
      <c r="Q17" s="1252"/>
      <c r="R17" s="1228" t="s">
        <v>652</v>
      </c>
      <c r="S17" s="1229"/>
      <c r="T17" s="1230"/>
      <c r="U17" s="1232"/>
      <c r="V17" s="1245"/>
      <c r="W17" s="1163"/>
    </row>
    <row r="18" spans="1:36" ht="33.75" customHeight="1">
      <c r="J18" s="529"/>
      <c r="K18" s="529"/>
      <c r="L18" s="1247"/>
      <c r="M18" s="1247"/>
      <c r="N18" s="663"/>
      <c r="O18" s="1254"/>
      <c r="P18" s="535" t="s">
        <v>604</v>
      </c>
      <c r="Q18" s="535" t="s">
        <v>6</v>
      </c>
      <c r="R18" s="536" t="s">
        <v>273</v>
      </c>
      <c r="S18" s="1242" t="s">
        <v>272</v>
      </c>
      <c r="T18" s="1243"/>
      <c r="U18" s="1233"/>
      <c r="V18" s="1246"/>
      <c r="W18" s="1163"/>
    </row>
    <row r="19" spans="1:36">
      <c r="J19" s="529"/>
      <c r="K19" s="569">
        <v>1</v>
      </c>
      <c r="L19" s="647" t="s">
        <v>92</v>
      </c>
      <c r="M19" s="647" t="s">
        <v>48</v>
      </c>
      <c r="N19" s="649" t="str">
        <f ca="1">OFFSET(N19,0,-1)</f>
        <v>2</v>
      </c>
      <c r="O19" s="648">
        <f ca="1">OFFSET(O19,0,-1)+1</f>
        <v>3</v>
      </c>
      <c r="P19" s="648">
        <f ca="1">OFFSET(P19,0,-1)+1</f>
        <v>4</v>
      </c>
      <c r="Q19" s="648">
        <f ca="1">OFFSET(Q19,0,-1)+1</f>
        <v>5</v>
      </c>
      <c r="R19" s="648">
        <f ca="1">OFFSET(R19,0,-1)+1</f>
        <v>6</v>
      </c>
      <c r="S19" s="1236">
        <f ca="1">OFFSET(S19,0,-1)+1</f>
        <v>7</v>
      </c>
      <c r="T19" s="1236"/>
      <c r="U19" s="648">
        <f ca="1">OFFSET(U19,0,-2)+1</f>
        <v>8</v>
      </c>
      <c r="V19" s="649">
        <f ca="1">OFFSET(V19,0,-1)</f>
        <v>8</v>
      </c>
      <c r="W19" s="648">
        <f ca="1">OFFSET(W19,0,-1)+1</f>
        <v>9</v>
      </c>
    </row>
    <row r="20" spans="1:36" ht="22.5">
      <c r="A20" s="1220">
        <v>1</v>
      </c>
      <c r="B20" s="883"/>
      <c r="C20" s="883"/>
      <c r="D20" s="883"/>
      <c r="E20" s="884"/>
      <c r="F20" s="885"/>
      <c r="G20" s="885"/>
      <c r="H20" s="885"/>
      <c r="I20" s="886"/>
      <c r="J20" s="881"/>
      <c r="K20" s="888"/>
      <c r="L20" s="593">
        <f>mergeValue(A20)</f>
        <v>1</v>
      </c>
      <c r="M20" s="641" t="s">
        <v>20</v>
      </c>
      <c r="N20" s="646"/>
      <c r="O20" s="1221"/>
      <c r="P20" s="1221"/>
      <c r="Q20" s="1221"/>
      <c r="R20" s="1221"/>
      <c r="S20" s="1221"/>
      <c r="T20" s="1221"/>
      <c r="U20" s="1221"/>
      <c r="V20" s="1221"/>
      <c r="W20" s="630" t="s">
        <v>475</v>
      </c>
      <c r="Y20" s="589"/>
      <c r="Z20" s="589" t="str">
        <f t="shared" ref="Z20:Z33" si="0">IF(M20="","",M20 )</f>
        <v>Наименование тарифа</v>
      </c>
      <c r="AA20" s="589"/>
      <c r="AB20" s="589"/>
      <c r="AC20" s="589"/>
      <c r="AI20" s="585"/>
      <c r="AJ20" s="585"/>
    </row>
    <row r="21" spans="1:36" ht="22.5">
      <c r="A21" s="1220"/>
      <c r="B21" s="1220">
        <v>1</v>
      </c>
      <c r="C21" s="883"/>
      <c r="D21" s="883"/>
      <c r="E21" s="885"/>
      <c r="F21" s="885"/>
      <c r="G21" s="885"/>
      <c r="H21" s="885"/>
      <c r="I21" s="880"/>
      <c r="J21" s="879"/>
      <c r="K21" s="882"/>
      <c r="L21" s="593" t="str">
        <f>mergeValue(A21) &amp;"."&amp; mergeValue(B21)</f>
        <v>1.1</v>
      </c>
      <c r="M21" s="546" t="s">
        <v>16</v>
      </c>
      <c r="N21" s="646"/>
      <c r="O21" s="1221"/>
      <c r="P21" s="1221"/>
      <c r="Q21" s="1221"/>
      <c r="R21" s="1221"/>
      <c r="S21" s="1221"/>
      <c r="T21" s="1221"/>
      <c r="U21" s="1221"/>
      <c r="V21" s="1221"/>
      <c r="W21" s="630" t="s">
        <v>476</v>
      </c>
      <c r="Y21" s="589"/>
      <c r="Z21" s="589" t="str">
        <f t="shared" si="0"/>
        <v>Территория действия тарифа</v>
      </c>
      <c r="AA21" s="589"/>
      <c r="AB21" s="589"/>
      <c r="AC21" s="589"/>
      <c r="AI21" s="585"/>
      <c r="AJ21" s="585"/>
    </row>
    <row r="22" spans="1:36" ht="22.5">
      <c r="A22" s="1220"/>
      <c r="B22" s="1220"/>
      <c r="C22" s="1220">
        <v>1</v>
      </c>
      <c r="D22" s="883"/>
      <c r="E22" s="885"/>
      <c r="F22" s="885"/>
      <c r="G22" s="885"/>
      <c r="H22" s="885"/>
      <c r="I22" s="887"/>
      <c r="J22" s="879"/>
      <c r="K22" s="882"/>
      <c r="L22" s="593" t="str">
        <f>mergeValue(A22) &amp;"."&amp; mergeValue(B22)&amp;"."&amp; mergeValue(C22)</f>
        <v>1.1.1</v>
      </c>
      <c r="M22" s="547" t="s">
        <v>7</v>
      </c>
      <c r="N22" s="646"/>
      <c r="O22" s="1221"/>
      <c r="P22" s="1221"/>
      <c r="Q22" s="1221"/>
      <c r="R22" s="1221"/>
      <c r="S22" s="1221"/>
      <c r="T22" s="1221"/>
      <c r="U22" s="1221"/>
      <c r="V22" s="1221"/>
      <c r="W22" s="630" t="s">
        <v>631</v>
      </c>
      <c r="Y22" s="589"/>
      <c r="Z22" s="589" t="str">
        <f t="shared" si="0"/>
        <v xml:space="preserve">Наименование системы теплоснабжения </v>
      </c>
      <c r="AA22" s="589"/>
      <c r="AB22" s="589"/>
      <c r="AC22" s="589"/>
      <c r="AI22" s="585"/>
      <c r="AJ22" s="585"/>
    </row>
    <row r="23" spans="1:36" ht="22.5">
      <c r="A23" s="1220"/>
      <c r="B23" s="1220"/>
      <c r="C23" s="1220"/>
      <c r="D23" s="1220">
        <v>1</v>
      </c>
      <c r="E23" s="885"/>
      <c r="F23" s="885"/>
      <c r="G23" s="885"/>
      <c r="H23" s="885"/>
      <c r="I23" s="887"/>
      <c r="J23" s="879"/>
      <c r="K23" s="882"/>
      <c r="L23" s="593" t="str">
        <f>mergeValue(A23) &amp;"."&amp; mergeValue(B23)&amp;"."&amp; mergeValue(C23)&amp;"."&amp; mergeValue(D23)</f>
        <v>1.1.1.1</v>
      </c>
      <c r="M23" s="548" t="s">
        <v>22</v>
      </c>
      <c r="N23" s="646"/>
      <c r="O23" s="1221"/>
      <c r="P23" s="1221"/>
      <c r="Q23" s="1221"/>
      <c r="R23" s="1221"/>
      <c r="S23" s="1221"/>
      <c r="T23" s="1221"/>
      <c r="U23" s="1221"/>
      <c r="V23" s="1221"/>
      <c r="W23" s="630" t="s">
        <v>632</v>
      </c>
      <c r="Y23" s="589"/>
      <c r="Z23" s="589" t="str">
        <f t="shared" si="0"/>
        <v xml:space="preserve">Источник тепловой энергии  </v>
      </c>
      <c r="AA23" s="589"/>
      <c r="AB23" s="589"/>
      <c r="AC23" s="589"/>
      <c r="AI23" s="585"/>
      <c r="AJ23" s="585"/>
    </row>
    <row r="24" spans="1:36" ht="101.25">
      <c r="A24" s="1220"/>
      <c r="B24" s="1220"/>
      <c r="C24" s="1220"/>
      <c r="D24" s="1220"/>
      <c r="E24" s="1220">
        <v>1</v>
      </c>
      <c r="F24" s="885"/>
      <c r="G24" s="885"/>
      <c r="H24" s="883">
        <v>1</v>
      </c>
      <c r="I24" s="1220">
        <v>1</v>
      </c>
      <c r="J24" s="885"/>
      <c r="K24" s="890"/>
      <c r="L24" s="593" t="str">
        <f>mergeValue(A24) &amp;"."&amp; mergeValue(B24)&amp;"."&amp; mergeValue(C24)&amp;"."&amp; mergeValue(D24)&amp;"."&amp; mergeValue(E24)</f>
        <v>1.1.1.1.1</v>
      </c>
      <c r="M24" s="554" t="s">
        <v>9</v>
      </c>
      <c r="N24" s="646"/>
      <c r="O24" s="1222"/>
      <c r="P24" s="1222"/>
      <c r="Q24" s="1222"/>
      <c r="R24" s="1222"/>
      <c r="S24" s="1222"/>
      <c r="T24" s="1222"/>
      <c r="U24" s="1222"/>
      <c r="V24" s="1222"/>
      <c r="W24" s="630" t="s">
        <v>636</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20"/>
      <c r="B25" s="1220"/>
      <c r="C25" s="1220"/>
      <c r="D25" s="1220"/>
      <c r="E25" s="1220"/>
      <c r="F25" s="1220">
        <v>1</v>
      </c>
      <c r="G25" s="883"/>
      <c r="H25" s="883"/>
      <c r="I25" s="1220"/>
      <c r="J25" s="1220">
        <v>1</v>
      </c>
      <c r="K25" s="891"/>
      <c r="L25" s="593" t="str">
        <f>mergeValue(A25) &amp;"."&amp; mergeValue(B25)&amp;"."&amp; mergeValue(C25)&amp;"."&amp; mergeValue(D25)&amp;"."&amp; mergeValue(E25)&amp;"."&amp; mergeValue(F25)</f>
        <v>1.1.1.1.1.1</v>
      </c>
      <c r="M25" s="555" t="s">
        <v>10</v>
      </c>
      <c r="N25" s="646"/>
      <c r="O25" s="1223"/>
      <c r="P25" s="1224"/>
      <c r="Q25" s="1224"/>
      <c r="R25" s="1224"/>
      <c r="S25" s="1224"/>
      <c r="T25" s="1224"/>
      <c r="U25" s="1224"/>
      <c r="V25" s="1225"/>
      <c r="W25" s="630" t="s">
        <v>634</v>
      </c>
      <c r="Y25" s="589"/>
      <c r="Z25" s="589" t="str">
        <f t="shared" si="0"/>
        <v>Группа потребителей</v>
      </c>
      <c r="AA25" s="589"/>
      <c r="AB25" s="589"/>
      <c r="AC25" s="589"/>
      <c r="AI25" s="585"/>
      <c r="AJ25" s="585"/>
    </row>
    <row r="26" spans="1:36" ht="189" customHeight="1">
      <c r="A26" s="1220"/>
      <c r="B26" s="1220"/>
      <c r="C26" s="1220"/>
      <c r="D26" s="1220"/>
      <c r="E26" s="1220"/>
      <c r="F26" s="1220"/>
      <c r="G26" s="883">
        <v>1</v>
      </c>
      <c r="H26" s="883"/>
      <c r="I26" s="1220"/>
      <c r="J26" s="1220"/>
      <c r="K26" s="891">
        <v>1</v>
      </c>
      <c r="L26" s="593" t="str">
        <f>mergeValue(A26) &amp;"."&amp; mergeValue(B26)&amp;"."&amp; mergeValue(C26)&amp;"."&amp; mergeValue(D26)&amp;"."&amp; mergeValue(E26)&amp;"."&amp; mergeValue(F26)&amp;"."&amp; mergeValue(G26)</f>
        <v>1.1.1.1.1.1.1</v>
      </c>
      <c r="M26" s="1065"/>
      <c r="N26" s="646"/>
      <c r="O26" s="562"/>
      <c r="P26" s="562"/>
      <c r="Q26" s="1090"/>
      <c r="R26" s="1226"/>
      <c r="S26" s="1227" t="s">
        <v>83</v>
      </c>
      <c r="T26" s="1226"/>
      <c r="U26" s="1227" t="s">
        <v>84</v>
      </c>
      <c r="V26" s="562"/>
      <c r="W26" s="1237" t="s">
        <v>653</v>
      </c>
      <c r="X26" s="585" t="str">
        <f>strCheckDate(O27:V27)</f>
        <v/>
      </c>
      <c r="Y26" s="589"/>
      <c r="Z26" s="589" t="str">
        <f t="shared" si="0"/>
        <v/>
      </c>
      <c r="AA26" s="589"/>
      <c r="AB26" s="589"/>
      <c r="AC26" s="589"/>
      <c r="AI26" s="585"/>
      <c r="AJ26" s="585"/>
    </row>
    <row r="27" spans="1:36" ht="11.25" hidden="1">
      <c r="A27" s="1220"/>
      <c r="B27" s="1220"/>
      <c r="C27" s="1220"/>
      <c r="D27" s="1220"/>
      <c r="E27" s="1220"/>
      <c r="F27" s="1220"/>
      <c r="G27" s="883"/>
      <c r="H27" s="883"/>
      <c r="I27" s="1220"/>
      <c r="J27" s="1220"/>
      <c r="K27" s="891"/>
      <c r="L27" s="600"/>
      <c r="M27" s="646"/>
      <c r="N27" s="646"/>
      <c r="O27" s="562"/>
      <c r="P27" s="562"/>
      <c r="Q27" s="584" t="str">
        <f>R26 &amp; "-" &amp; T26</f>
        <v>-</v>
      </c>
      <c r="R27" s="1226"/>
      <c r="S27" s="1227"/>
      <c r="T27" s="1226"/>
      <c r="U27" s="1227"/>
      <c r="V27" s="562"/>
      <c r="W27" s="1238"/>
      <c r="Y27" s="589"/>
      <c r="Z27" s="589" t="str">
        <f t="shared" si="0"/>
        <v/>
      </c>
      <c r="AA27" s="589"/>
      <c r="AB27" s="589"/>
      <c r="AC27" s="589"/>
      <c r="AI27" s="585"/>
      <c r="AJ27" s="585"/>
    </row>
    <row r="28" spans="1:36" ht="15" customHeight="1">
      <c r="A28" s="1220"/>
      <c r="B28" s="1220"/>
      <c r="C28" s="1220"/>
      <c r="D28" s="1220"/>
      <c r="E28" s="1220"/>
      <c r="F28" s="1220"/>
      <c r="G28" s="885"/>
      <c r="H28" s="883"/>
      <c r="I28" s="1220"/>
      <c r="J28" s="1220"/>
      <c r="K28" s="890"/>
      <c r="L28" s="538"/>
      <c r="M28" s="557" t="s">
        <v>25</v>
      </c>
      <c r="N28" s="564"/>
      <c r="O28" s="564"/>
      <c r="P28" s="564"/>
      <c r="Q28" s="564"/>
      <c r="R28" s="564"/>
      <c r="S28" s="564"/>
      <c r="T28" s="564"/>
      <c r="U28" s="564"/>
      <c r="V28" s="560"/>
      <c r="W28" s="1239"/>
      <c r="Y28" s="589"/>
      <c r="Z28" s="589" t="str">
        <f t="shared" si="0"/>
        <v>Добавить вид теплоносителя (параметры теплоносителя)</v>
      </c>
      <c r="AA28" s="589"/>
      <c r="AB28" s="589"/>
      <c r="AC28" s="589"/>
      <c r="AI28" s="585"/>
      <c r="AJ28" s="585"/>
    </row>
    <row r="29" spans="1:36" ht="15" customHeight="1">
      <c r="A29" s="1220"/>
      <c r="B29" s="1220"/>
      <c r="C29" s="1220"/>
      <c r="D29" s="1220"/>
      <c r="E29" s="1220"/>
      <c r="F29" s="885"/>
      <c r="G29" s="885"/>
      <c r="H29" s="883"/>
      <c r="I29" s="122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20"/>
      <c r="B30" s="1220"/>
      <c r="C30" s="1220"/>
      <c r="D30" s="122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20"/>
      <c r="B31" s="1220"/>
      <c r="C31" s="122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20"/>
      <c r="B32" s="122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2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3"/>
      <c r="M34" s="565" t="s">
        <v>308</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13" t="s">
        <v>630</v>
      </c>
      <c r="N36" s="1213"/>
      <c r="O36" s="1213"/>
      <c r="P36" s="1213"/>
      <c r="Q36" s="1213"/>
      <c r="R36" s="1213"/>
      <c r="S36" s="1213"/>
      <c r="T36" s="1213"/>
      <c r="U36" s="1213"/>
      <c r="V36" s="1213"/>
      <c r="W36" s="121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49</v>
      </c>
    </row>
    <row r="2" spans="1:20" ht="22.5">
      <c r="F2" s="1214" t="s">
        <v>490</v>
      </c>
      <c r="G2" s="1215"/>
      <c r="H2" s="1216"/>
      <c r="I2" s="806"/>
    </row>
    <row r="3" spans="1:20" ht="3" customHeight="1"/>
    <row r="4" spans="1:20" s="570" customFormat="1" ht="11.25">
      <c r="A4" s="771"/>
      <c r="B4" s="771"/>
      <c r="C4" s="771"/>
      <c r="D4" s="771"/>
      <c r="F4" s="1163" t="s">
        <v>453</v>
      </c>
      <c r="G4" s="1163"/>
      <c r="H4" s="1163"/>
      <c r="I4" s="1217" t="s">
        <v>454</v>
      </c>
      <c r="J4" s="771"/>
      <c r="K4" s="771"/>
      <c r="L4" s="771"/>
      <c r="M4" s="771"/>
      <c r="N4" s="771"/>
      <c r="O4" s="771"/>
      <c r="P4" s="771"/>
      <c r="Q4" s="771"/>
      <c r="R4" s="771"/>
      <c r="S4" s="771"/>
      <c r="T4" s="771"/>
    </row>
    <row r="5" spans="1:20" s="570" customFormat="1" ht="11.25" customHeight="1">
      <c r="A5" s="771"/>
      <c r="B5" s="771"/>
      <c r="C5" s="771"/>
      <c r="D5" s="771"/>
      <c r="F5" s="776" t="s">
        <v>91</v>
      </c>
      <c r="G5" s="810" t="s">
        <v>456</v>
      </c>
      <c r="H5" s="801" t="s">
        <v>441</v>
      </c>
      <c r="I5" s="1217"/>
      <c r="J5" s="771"/>
      <c r="K5" s="771"/>
      <c r="L5" s="771"/>
      <c r="M5" s="771"/>
      <c r="N5" s="771"/>
      <c r="O5" s="771"/>
      <c r="P5" s="771"/>
      <c r="Q5" s="771"/>
      <c r="R5" s="771"/>
      <c r="S5" s="771"/>
      <c r="T5" s="771"/>
    </row>
    <row r="6" spans="1:20" s="570" customFormat="1" ht="12" customHeight="1">
      <c r="A6" s="771"/>
      <c r="B6" s="771"/>
      <c r="C6" s="771"/>
      <c r="D6" s="771"/>
      <c r="F6" s="811" t="s">
        <v>92</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491</v>
      </c>
      <c r="H7" s="805" t="str">
        <f>IF(dateCh="","",dateCh)</f>
        <v>20.12.2021</v>
      </c>
      <c r="I7" s="816" t="s">
        <v>492</v>
      </c>
      <c r="J7" s="615"/>
      <c r="K7" s="771"/>
      <c r="L7" s="771"/>
      <c r="M7" s="771"/>
      <c r="N7" s="771"/>
      <c r="O7" s="771"/>
      <c r="P7" s="771"/>
      <c r="Q7" s="771"/>
      <c r="R7" s="771"/>
      <c r="S7" s="771"/>
      <c r="T7" s="771"/>
    </row>
    <row r="8" spans="1:20" s="570" customFormat="1" ht="45">
      <c r="A8" s="1218">
        <v>1</v>
      </c>
      <c r="B8" s="771"/>
      <c r="C8" s="771"/>
      <c r="D8" s="771"/>
      <c r="F8" s="814" t="str">
        <f>"2." &amp;mergeValue(A8)</f>
        <v>2.1</v>
      </c>
      <c r="G8" s="815" t="s">
        <v>493</v>
      </c>
      <c r="H8" s="805"/>
      <c r="I8" s="816" t="s">
        <v>588</v>
      </c>
      <c r="J8" s="615"/>
      <c r="K8" s="771"/>
      <c r="L8" s="771"/>
      <c r="M8" s="771"/>
      <c r="N8" s="771"/>
      <c r="O8" s="771"/>
      <c r="P8" s="771"/>
      <c r="Q8" s="771"/>
      <c r="R8" s="771"/>
      <c r="S8" s="771"/>
      <c r="T8" s="771"/>
    </row>
    <row r="9" spans="1:20" s="570" customFormat="1" ht="22.5">
      <c r="A9" s="1218"/>
      <c r="B9" s="771"/>
      <c r="C9" s="771"/>
      <c r="D9" s="771"/>
      <c r="F9" s="814" t="str">
        <f>"3." &amp;mergeValue(A9)</f>
        <v>3.1</v>
      </c>
      <c r="G9" s="815" t="s">
        <v>494</v>
      </c>
      <c r="H9" s="805"/>
      <c r="I9" s="816" t="s">
        <v>586</v>
      </c>
      <c r="J9" s="615"/>
      <c r="K9" s="771"/>
      <c r="L9" s="771"/>
      <c r="M9" s="771"/>
      <c r="N9" s="771"/>
      <c r="O9" s="771"/>
      <c r="P9" s="771"/>
      <c r="Q9" s="771"/>
      <c r="R9" s="771"/>
      <c r="S9" s="771"/>
      <c r="T9" s="771"/>
    </row>
    <row r="10" spans="1:20" s="570" customFormat="1" ht="22.5">
      <c r="A10" s="1218"/>
      <c r="B10" s="771"/>
      <c r="C10" s="771"/>
      <c r="D10" s="771"/>
      <c r="F10" s="814" t="str">
        <f>"4."&amp;mergeValue(A10)</f>
        <v>4.1</v>
      </c>
      <c r="G10" s="815" t="s">
        <v>495</v>
      </c>
      <c r="H10" s="801" t="s">
        <v>457</v>
      </c>
      <c r="I10" s="816"/>
      <c r="J10" s="615"/>
      <c r="K10" s="771"/>
      <c r="L10" s="771"/>
      <c r="M10" s="771"/>
      <c r="N10" s="771"/>
      <c r="O10" s="771"/>
      <c r="P10" s="771"/>
      <c r="Q10" s="771"/>
      <c r="R10" s="771"/>
      <c r="S10" s="771"/>
      <c r="T10" s="771"/>
    </row>
    <row r="11" spans="1:20" s="570" customFormat="1" ht="18.75">
      <c r="A11" s="1218"/>
      <c r="B11" s="1218">
        <v>1</v>
      </c>
      <c r="C11" s="777"/>
      <c r="D11" s="777"/>
      <c r="F11" s="814" t="str">
        <f>"4."&amp;mergeValue(A11) &amp;"."&amp;mergeValue(B11)</f>
        <v>4.1.1</v>
      </c>
      <c r="G11" s="830" t="s">
        <v>590</v>
      </c>
      <c r="H11" s="805" t="str">
        <f>IF(region_name="","",region_name)</f>
        <v>Ленинградская область</v>
      </c>
      <c r="I11" s="816" t="s">
        <v>498</v>
      </c>
      <c r="J11" s="615"/>
      <c r="K11" s="771"/>
      <c r="L11" s="771"/>
      <c r="M11" s="771"/>
      <c r="N11" s="771"/>
      <c r="O11" s="771"/>
      <c r="P11" s="771"/>
      <c r="Q11" s="771"/>
      <c r="R11" s="771"/>
      <c r="S11" s="771"/>
      <c r="T11" s="771"/>
    </row>
    <row r="12" spans="1:20" s="570" customFormat="1" ht="22.5">
      <c r="A12" s="1218"/>
      <c r="B12" s="1218"/>
      <c r="C12" s="1218">
        <v>1</v>
      </c>
      <c r="D12" s="777"/>
      <c r="F12" s="814" t="str">
        <f>"4."&amp;mergeValue(A12) &amp;"."&amp;mergeValue(B12)&amp;"."&amp;mergeValue(C12)</f>
        <v>4.1.1.1</v>
      </c>
      <c r="G12" s="817" t="s">
        <v>496</v>
      </c>
      <c r="H12" s="805"/>
      <c r="I12" s="816" t="s">
        <v>499</v>
      </c>
      <c r="J12" s="615"/>
      <c r="K12" s="771"/>
      <c r="L12" s="771"/>
      <c r="M12" s="771"/>
      <c r="N12" s="771"/>
      <c r="O12" s="771"/>
      <c r="P12" s="771"/>
      <c r="Q12" s="771"/>
      <c r="R12" s="771"/>
      <c r="S12" s="771"/>
      <c r="T12" s="771"/>
    </row>
    <row r="13" spans="1:20" s="570" customFormat="1" ht="39" customHeight="1">
      <c r="A13" s="1218"/>
      <c r="B13" s="1218"/>
      <c r="C13" s="1218"/>
      <c r="D13" s="777">
        <v>1</v>
      </c>
      <c r="F13" s="814" t="str">
        <f>"4."&amp;mergeValue(A13) &amp;"."&amp;mergeValue(B13)&amp;"."&amp;mergeValue(C13)&amp;"."&amp;mergeValue(D13)</f>
        <v>4.1.1.1.1</v>
      </c>
      <c r="G13" s="818" t="s">
        <v>497</v>
      </c>
      <c r="H13" s="805"/>
      <c r="I13" s="1219" t="s">
        <v>589</v>
      </c>
      <c r="J13" s="615"/>
      <c r="K13" s="771"/>
      <c r="L13" s="771"/>
      <c r="M13" s="771"/>
      <c r="N13" s="771"/>
      <c r="O13" s="771"/>
      <c r="P13" s="771"/>
      <c r="Q13" s="771"/>
      <c r="R13" s="771"/>
      <c r="S13" s="771"/>
      <c r="T13" s="771"/>
    </row>
    <row r="14" spans="1:20" s="570" customFormat="1" ht="18.75">
      <c r="A14" s="1218"/>
      <c r="B14" s="1218"/>
      <c r="C14" s="1218"/>
      <c r="D14" s="777"/>
      <c r="F14" s="819"/>
      <c r="G14" s="759" t="s">
        <v>4</v>
      </c>
      <c r="H14" s="624"/>
      <c r="I14" s="1219"/>
      <c r="J14" s="615"/>
      <c r="K14" s="771"/>
      <c r="L14" s="771"/>
      <c r="M14" s="771"/>
      <c r="N14" s="771"/>
      <c r="O14" s="771"/>
      <c r="P14" s="771"/>
      <c r="Q14" s="771"/>
      <c r="R14" s="771"/>
      <c r="S14" s="771"/>
      <c r="T14" s="771"/>
    </row>
    <row r="15" spans="1:20" s="570" customFormat="1" ht="18.75">
      <c r="A15" s="1218"/>
      <c r="B15" s="1218"/>
      <c r="C15" s="777"/>
      <c r="D15" s="777"/>
      <c r="F15" s="634"/>
      <c r="G15" s="577" t="s">
        <v>402</v>
      </c>
      <c r="H15" s="635"/>
      <c r="I15" s="636"/>
      <c r="J15" s="615"/>
      <c r="K15" s="771"/>
      <c r="L15" s="771"/>
      <c r="M15" s="771"/>
      <c r="N15" s="771"/>
      <c r="O15" s="771"/>
      <c r="P15" s="771"/>
      <c r="Q15" s="771"/>
      <c r="R15" s="771"/>
      <c r="S15" s="771"/>
      <c r="T15" s="771"/>
    </row>
    <row r="16" spans="1:20" s="570" customFormat="1" ht="18.75">
      <c r="A16" s="1218"/>
      <c r="B16" s="771"/>
      <c r="C16" s="771"/>
      <c r="D16" s="771"/>
      <c r="F16" s="819"/>
      <c r="G16" s="733" t="s">
        <v>505</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504</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13" t="s">
        <v>591</v>
      </c>
      <c r="H19" s="121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4" t="s">
        <v>629</v>
      </c>
      <c r="M5" s="1234"/>
      <c r="N5" s="1234"/>
      <c r="O5" s="1234"/>
      <c r="P5" s="1234"/>
      <c r="Q5" s="1234"/>
      <c r="R5" s="1234"/>
      <c r="S5" s="1234"/>
      <c r="T5" s="1234"/>
      <c r="U5" s="664"/>
    </row>
    <row r="6" spans="1:34" ht="3" customHeight="1">
      <c r="J6" s="686"/>
      <c r="K6" s="686"/>
      <c r="L6" s="754"/>
      <c r="M6" s="754"/>
      <c r="N6" s="754"/>
      <c r="O6" s="755"/>
      <c r="P6" s="755"/>
      <c r="Q6" s="755"/>
      <c r="R6" s="755"/>
      <c r="S6" s="755"/>
      <c r="T6" s="755"/>
      <c r="U6" s="755"/>
      <c r="V6" s="804"/>
    </row>
    <row r="7" spans="1:34" ht="33.75">
      <c r="J7" s="686"/>
      <c r="K7" s="686"/>
      <c r="L7" s="754"/>
      <c r="M7" s="617" t="s">
        <v>742</v>
      </c>
      <c r="N7" s="754"/>
      <c r="O7" s="1261"/>
      <c r="P7" s="1262"/>
      <c r="Q7" s="1262"/>
      <c r="R7" s="1262"/>
      <c r="S7" s="1262"/>
      <c r="T7" s="1263"/>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501</v>
      </c>
      <c r="N9" s="666"/>
      <c r="O9" s="1240" t="str">
        <f>IF(NameOrPr_ch="",IF(NameOrPr="","",NameOrPr),NameOrPr_ch)</f>
        <v>Комитет по тарифам и ценовой политике ЛО</v>
      </c>
      <c r="P9" s="1240"/>
      <c r="Q9" s="1240"/>
      <c r="R9" s="1240"/>
      <c r="S9" s="1240"/>
      <c r="T9" s="124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594</v>
      </c>
      <c r="N10" s="666"/>
      <c r="O10" s="1240" t="str">
        <f>IF(datePr_ch="",IF(datePr="","",datePr),datePr_ch)</f>
        <v>17.12.2021</v>
      </c>
      <c r="P10" s="1240"/>
      <c r="Q10" s="1240"/>
      <c r="R10" s="1240"/>
      <c r="S10" s="1240"/>
      <c r="T10" s="124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593</v>
      </c>
      <c r="N11" s="666"/>
      <c r="O11" s="1240" t="str">
        <f>IF(numberPr_ch="",IF(numberPr="","",numberPr),numberPr_ch)</f>
        <v>№471-п от 17.12.2021 г.; №547-п от 20.12.2021 г.</v>
      </c>
      <c r="P11" s="1240"/>
      <c r="Q11" s="1240"/>
      <c r="R11" s="1240"/>
      <c r="S11" s="1240"/>
      <c r="T11" s="124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500</v>
      </c>
      <c r="N12" s="666"/>
      <c r="O12" s="1240" t="str">
        <f>IF(IstPub_ch="",IF(IstPub="","",IstPub),IstPub_ch)</f>
        <v>http://bptr.lenreg.ru</v>
      </c>
      <c r="P12" s="1240"/>
      <c r="Q12" s="1240"/>
      <c r="R12" s="1240"/>
      <c r="S12" s="1240"/>
      <c r="T12" s="124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5"/>
      <c r="M13" s="1235"/>
      <c r="N13" s="779"/>
      <c r="O13" s="767"/>
      <c r="P13" s="767"/>
      <c r="Q13" s="767"/>
      <c r="R13" s="767"/>
      <c r="S13" s="767"/>
      <c r="T13" s="767"/>
      <c r="U13" s="770" t="s">
        <v>372</v>
      </c>
      <c r="X13" s="771"/>
      <c r="Y13" s="771"/>
      <c r="Z13" s="771"/>
      <c r="AA13" s="771"/>
      <c r="AB13" s="771"/>
      <c r="AC13" s="771"/>
      <c r="AD13" s="771"/>
      <c r="AE13" s="771"/>
      <c r="AF13" s="771"/>
      <c r="AG13" s="771"/>
      <c r="AH13" s="771"/>
    </row>
    <row r="14" spans="1:34">
      <c r="J14" s="686"/>
      <c r="K14" s="686"/>
      <c r="L14" s="754"/>
      <c r="M14" s="754"/>
      <c r="N14" s="502"/>
      <c r="O14" s="1241"/>
      <c r="P14" s="1241"/>
      <c r="Q14" s="1241"/>
      <c r="R14" s="1241"/>
      <c r="S14" s="1241"/>
      <c r="T14" s="1241"/>
      <c r="U14" s="1241"/>
    </row>
    <row r="15" spans="1:34">
      <c r="J15" s="686"/>
      <c r="K15" s="686"/>
      <c r="L15" s="1163" t="s">
        <v>453</v>
      </c>
      <c r="M15" s="1163"/>
      <c r="N15" s="1163"/>
      <c r="O15" s="1163"/>
      <c r="P15" s="1163"/>
      <c r="Q15" s="1163"/>
      <c r="R15" s="1163"/>
      <c r="S15" s="1163"/>
      <c r="T15" s="1163"/>
      <c r="U15" s="1163"/>
      <c r="V15" s="1163"/>
      <c r="W15" s="1163" t="s">
        <v>454</v>
      </c>
    </row>
    <row r="16" spans="1:34" ht="14.25" customHeight="1">
      <c r="J16" s="686"/>
      <c r="K16" s="686"/>
      <c r="L16" s="1247" t="s">
        <v>91</v>
      </c>
      <c r="M16" s="1247" t="s">
        <v>637</v>
      </c>
      <c r="N16" s="661"/>
      <c r="O16" s="1248" t="s">
        <v>639</v>
      </c>
      <c r="P16" s="1249"/>
      <c r="Q16" s="1249"/>
      <c r="R16" s="1249"/>
      <c r="S16" s="1249"/>
      <c r="T16" s="1250"/>
      <c r="U16" s="1231" t="s">
        <v>340</v>
      </c>
      <c r="V16" s="1244" t="s">
        <v>274</v>
      </c>
      <c r="W16" s="1163"/>
    </row>
    <row r="17" spans="1:36" ht="14.25" customHeight="1">
      <c r="J17" s="686"/>
      <c r="K17" s="686"/>
      <c r="L17" s="1247"/>
      <c r="M17" s="1247"/>
      <c r="N17" s="662"/>
      <c r="O17" s="1253" t="s">
        <v>603</v>
      </c>
      <c r="P17" s="1251" t="s">
        <v>270</v>
      </c>
      <c r="Q17" s="1252"/>
      <c r="R17" s="1228" t="s">
        <v>652</v>
      </c>
      <c r="S17" s="1229"/>
      <c r="T17" s="1230"/>
      <c r="U17" s="1232"/>
      <c r="V17" s="1245"/>
      <c r="W17" s="1163"/>
    </row>
    <row r="18" spans="1:36" ht="33.75" customHeight="1">
      <c r="J18" s="686"/>
      <c r="K18" s="686"/>
      <c r="L18" s="1247"/>
      <c r="M18" s="1247"/>
      <c r="N18" s="663"/>
      <c r="O18" s="1254"/>
      <c r="P18" s="756" t="s">
        <v>604</v>
      </c>
      <c r="Q18" s="756" t="s">
        <v>6</v>
      </c>
      <c r="R18" s="780" t="s">
        <v>273</v>
      </c>
      <c r="S18" s="1242" t="s">
        <v>272</v>
      </c>
      <c r="T18" s="1243"/>
      <c r="U18" s="1233"/>
      <c r="V18" s="1246"/>
      <c r="W18" s="1163"/>
    </row>
    <row r="19" spans="1:36">
      <c r="J19" s="686"/>
      <c r="K19" s="569">
        <v>1</v>
      </c>
      <c r="L19" s="647" t="s">
        <v>92</v>
      </c>
      <c r="M19" s="647" t="s">
        <v>48</v>
      </c>
      <c r="N19" s="649" t="str">
        <f ca="1">OFFSET(N19,0,-1)</f>
        <v>2</v>
      </c>
      <c r="O19" s="778">
        <f ca="1">OFFSET(O19,0,-1)+1</f>
        <v>3</v>
      </c>
      <c r="P19" s="778">
        <f ca="1">OFFSET(P19,0,-1)+1</f>
        <v>4</v>
      </c>
      <c r="Q19" s="778">
        <f ca="1">OFFSET(Q19,0,-1)+1</f>
        <v>5</v>
      </c>
      <c r="R19" s="778">
        <f ca="1">OFFSET(R19,0,-1)+1</f>
        <v>6</v>
      </c>
      <c r="S19" s="1236">
        <f ca="1">OFFSET(S19,0,-1)+1</f>
        <v>7</v>
      </c>
      <c r="T19" s="1236"/>
      <c r="U19" s="778">
        <f ca="1">OFFSET(U19,0,-2)+1</f>
        <v>8</v>
      </c>
      <c r="V19" s="649">
        <f ca="1">OFFSET(V19,0,-1)</f>
        <v>8</v>
      </c>
      <c r="W19" s="778">
        <f ca="1">OFFSET(W19,0,-1)+1</f>
        <v>9</v>
      </c>
    </row>
    <row r="20" spans="1:36" ht="22.5">
      <c r="A20" s="1220">
        <v>1</v>
      </c>
      <c r="B20" s="883"/>
      <c r="C20" s="883"/>
      <c r="D20" s="883"/>
      <c r="E20" s="884"/>
      <c r="F20" s="885"/>
      <c r="G20" s="885"/>
      <c r="H20" s="885"/>
      <c r="I20" s="886"/>
      <c r="J20" s="881"/>
      <c r="K20" s="888"/>
      <c r="L20" s="781">
        <f>mergeValue(A20)</f>
        <v>1</v>
      </c>
      <c r="M20" s="641" t="s">
        <v>20</v>
      </c>
      <c r="N20" s="646"/>
      <c r="O20" s="1221"/>
      <c r="P20" s="1221"/>
      <c r="Q20" s="1221"/>
      <c r="R20" s="1221"/>
      <c r="S20" s="1221"/>
      <c r="T20" s="1221"/>
      <c r="U20" s="1221"/>
      <c r="V20" s="1221"/>
      <c r="W20" s="630" t="s">
        <v>475</v>
      </c>
      <c r="Y20" s="829"/>
      <c r="Z20" s="829" t="str">
        <f t="shared" ref="Z20:Z33" si="0">IF(M20="","",M20 )</f>
        <v>Наименование тарифа</v>
      </c>
      <c r="AA20" s="829"/>
      <c r="AB20" s="829"/>
      <c r="AC20" s="829"/>
      <c r="AI20" s="808"/>
      <c r="AJ20" s="808"/>
    </row>
    <row r="21" spans="1:36" ht="22.5">
      <c r="A21" s="1220"/>
      <c r="B21" s="1220">
        <v>1</v>
      </c>
      <c r="C21" s="883"/>
      <c r="D21" s="883"/>
      <c r="E21" s="885"/>
      <c r="F21" s="885"/>
      <c r="G21" s="885"/>
      <c r="H21" s="885"/>
      <c r="I21" s="880"/>
      <c r="J21" s="879"/>
      <c r="K21" s="882"/>
      <c r="L21" s="781" t="str">
        <f>mergeValue(A21) &amp;"."&amp; mergeValue(B21)</f>
        <v>1.1</v>
      </c>
      <c r="M21" s="692" t="s">
        <v>16</v>
      </c>
      <c r="N21" s="646"/>
      <c r="O21" s="1221"/>
      <c r="P21" s="1221"/>
      <c r="Q21" s="1221"/>
      <c r="R21" s="1221"/>
      <c r="S21" s="1221"/>
      <c r="T21" s="1221"/>
      <c r="U21" s="1221"/>
      <c r="V21" s="1221"/>
      <c r="W21" s="630" t="s">
        <v>476</v>
      </c>
      <c r="Y21" s="829"/>
      <c r="Z21" s="829" t="str">
        <f t="shared" si="0"/>
        <v>Территория действия тарифа</v>
      </c>
      <c r="AA21" s="829"/>
      <c r="AB21" s="829"/>
      <c r="AC21" s="829"/>
      <c r="AI21" s="808"/>
      <c r="AJ21" s="808"/>
    </row>
    <row r="22" spans="1:36" ht="22.5">
      <c r="A22" s="1220"/>
      <c r="B22" s="1220"/>
      <c r="C22" s="1220">
        <v>1</v>
      </c>
      <c r="D22" s="883"/>
      <c r="E22" s="885"/>
      <c r="F22" s="885"/>
      <c r="G22" s="885"/>
      <c r="H22" s="885"/>
      <c r="I22" s="887"/>
      <c r="J22" s="879"/>
      <c r="K22" s="882"/>
      <c r="L22" s="781" t="str">
        <f>mergeValue(A22) &amp;"."&amp; mergeValue(B22)&amp;"."&amp; mergeValue(C22)</f>
        <v>1.1.1</v>
      </c>
      <c r="M22" s="693" t="s">
        <v>7</v>
      </c>
      <c r="N22" s="646"/>
      <c r="O22" s="1221"/>
      <c r="P22" s="1221"/>
      <c r="Q22" s="1221"/>
      <c r="R22" s="1221"/>
      <c r="S22" s="1221"/>
      <c r="T22" s="1221"/>
      <c r="U22" s="1221"/>
      <c r="V22" s="1221"/>
      <c r="W22" s="630" t="s">
        <v>631</v>
      </c>
      <c r="Y22" s="829"/>
      <c r="Z22" s="829" t="str">
        <f t="shared" si="0"/>
        <v xml:space="preserve">Наименование системы теплоснабжения </v>
      </c>
      <c r="AA22" s="829"/>
      <c r="AB22" s="829"/>
      <c r="AC22" s="829"/>
      <c r="AI22" s="808"/>
      <c r="AJ22" s="808"/>
    </row>
    <row r="23" spans="1:36" ht="22.5">
      <c r="A23" s="1220"/>
      <c r="B23" s="1220"/>
      <c r="C23" s="1220"/>
      <c r="D23" s="1220">
        <v>1</v>
      </c>
      <c r="E23" s="885"/>
      <c r="F23" s="885"/>
      <c r="G23" s="885"/>
      <c r="H23" s="885"/>
      <c r="I23" s="887"/>
      <c r="J23" s="879"/>
      <c r="K23" s="882"/>
      <c r="L23" s="781" t="str">
        <f>mergeValue(A23) &amp;"."&amp; mergeValue(B23)&amp;"."&amp; mergeValue(C23)&amp;"."&amp; mergeValue(D23)</f>
        <v>1.1.1.1</v>
      </c>
      <c r="M23" s="694" t="s">
        <v>22</v>
      </c>
      <c r="N23" s="646"/>
      <c r="O23" s="1221"/>
      <c r="P23" s="1221"/>
      <c r="Q23" s="1221"/>
      <c r="R23" s="1221"/>
      <c r="S23" s="1221"/>
      <c r="T23" s="1221"/>
      <c r="U23" s="1221"/>
      <c r="V23" s="1221"/>
      <c r="W23" s="630" t="s">
        <v>632</v>
      </c>
      <c r="Y23" s="829"/>
      <c r="Z23" s="829" t="str">
        <f t="shared" si="0"/>
        <v xml:space="preserve">Источник тепловой энергии  </v>
      </c>
      <c r="AA23" s="829"/>
      <c r="AB23" s="829"/>
      <c r="AC23" s="829"/>
      <c r="AI23" s="808"/>
      <c r="AJ23" s="808"/>
    </row>
    <row r="24" spans="1:36" ht="101.25">
      <c r="A24" s="1220"/>
      <c r="B24" s="1220"/>
      <c r="C24" s="1220"/>
      <c r="D24" s="1220"/>
      <c r="E24" s="1220">
        <v>1</v>
      </c>
      <c r="F24" s="885"/>
      <c r="G24" s="885"/>
      <c r="H24" s="883">
        <v>1</v>
      </c>
      <c r="I24" s="1220">
        <v>1</v>
      </c>
      <c r="J24" s="885"/>
      <c r="K24" s="890"/>
      <c r="L24" s="781" t="str">
        <f>mergeValue(A24) &amp;"."&amp; mergeValue(B24)&amp;"."&amp; mergeValue(C24)&amp;"."&amp; mergeValue(D24)&amp;"."&amp; mergeValue(E24)</f>
        <v>1.1.1.1.1</v>
      </c>
      <c r="M24" s="554" t="s">
        <v>9</v>
      </c>
      <c r="N24" s="646"/>
      <c r="O24" s="1222"/>
      <c r="P24" s="1222"/>
      <c r="Q24" s="1222"/>
      <c r="R24" s="1222"/>
      <c r="S24" s="1222"/>
      <c r="T24" s="1222"/>
      <c r="U24" s="1222"/>
      <c r="V24" s="1222"/>
      <c r="W24" s="630" t="s">
        <v>636</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20"/>
      <c r="B25" s="1220"/>
      <c r="C25" s="1220"/>
      <c r="D25" s="1220"/>
      <c r="E25" s="1220"/>
      <c r="F25" s="1220">
        <v>1</v>
      </c>
      <c r="G25" s="883"/>
      <c r="H25" s="883"/>
      <c r="I25" s="1220"/>
      <c r="J25" s="1220">
        <v>1</v>
      </c>
      <c r="K25" s="891"/>
      <c r="L25" s="781" t="str">
        <f>mergeValue(A25) &amp;"."&amp; mergeValue(B25)&amp;"."&amp; mergeValue(C25)&amp;"."&amp; mergeValue(D25)&amp;"."&amp; mergeValue(E25)&amp;"."&amp; mergeValue(F25)</f>
        <v>1.1.1.1.1.1</v>
      </c>
      <c r="M25" s="555" t="s">
        <v>10</v>
      </c>
      <c r="N25" s="646"/>
      <c r="O25" s="1222"/>
      <c r="P25" s="1222"/>
      <c r="Q25" s="1222"/>
      <c r="R25" s="1222"/>
      <c r="S25" s="1222"/>
      <c r="T25" s="1222"/>
      <c r="U25" s="1222"/>
      <c r="V25" s="1222"/>
      <c r="W25" s="630" t="s">
        <v>634</v>
      </c>
      <c r="Y25" s="829"/>
      <c r="Z25" s="829" t="str">
        <f t="shared" si="0"/>
        <v>Группа потребителей</v>
      </c>
      <c r="AA25" s="829"/>
      <c r="AB25" s="829"/>
      <c r="AC25" s="829"/>
      <c r="AI25" s="808"/>
      <c r="AJ25" s="808"/>
    </row>
    <row r="26" spans="1:36" ht="189" customHeight="1">
      <c r="A26" s="1220"/>
      <c r="B26" s="1220"/>
      <c r="C26" s="1220"/>
      <c r="D26" s="1220"/>
      <c r="E26" s="1220"/>
      <c r="F26" s="1220"/>
      <c r="G26" s="883">
        <v>1</v>
      </c>
      <c r="H26" s="883"/>
      <c r="I26" s="1220"/>
      <c r="J26" s="1220"/>
      <c r="K26" s="891">
        <v>1</v>
      </c>
      <c r="L26" s="781" t="str">
        <f>mergeValue(A26) &amp;"."&amp; mergeValue(B26)&amp;"."&amp; mergeValue(C26)&amp;"."&amp; mergeValue(D26)&amp;"."&amp; mergeValue(E26)&amp;"."&amp; mergeValue(F26)&amp;"."&amp; mergeValue(G26)</f>
        <v>1.1.1.1.1.1.1</v>
      </c>
      <c r="M26" s="1065"/>
      <c r="N26" s="646"/>
      <c r="O26" s="763"/>
      <c r="P26" s="763"/>
      <c r="Q26" s="1090"/>
      <c r="R26" s="1226"/>
      <c r="S26" s="1227" t="s">
        <v>83</v>
      </c>
      <c r="T26" s="1226"/>
      <c r="U26" s="1227" t="s">
        <v>84</v>
      </c>
      <c r="V26" s="763"/>
      <c r="W26" s="1237" t="s">
        <v>653</v>
      </c>
      <c r="X26" s="808" t="str">
        <f>strCheckDate(O27:V27)</f>
        <v/>
      </c>
      <c r="Y26" s="829"/>
      <c r="Z26" s="829" t="str">
        <f t="shared" si="0"/>
        <v/>
      </c>
      <c r="AA26" s="829"/>
      <c r="AB26" s="829"/>
      <c r="AC26" s="829"/>
      <c r="AI26" s="808"/>
      <c r="AJ26" s="808"/>
    </row>
    <row r="27" spans="1:36" ht="11.25" hidden="1">
      <c r="A27" s="1220"/>
      <c r="B27" s="1220"/>
      <c r="C27" s="1220"/>
      <c r="D27" s="1220"/>
      <c r="E27" s="1220"/>
      <c r="F27" s="1220"/>
      <c r="G27" s="883"/>
      <c r="H27" s="883"/>
      <c r="I27" s="1220"/>
      <c r="J27" s="1220"/>
      <c r="K27" s="891"/>
      <c r="L27" s="800"/>
      <c r="M27" s="646"/>
      <c r="N27" s="646"/>
      <c r="O27" s="763"/>
      <c r="P27" s="763"/>
      <c r="Q27" s="769" t="str">
        <f>R26 &amp; "-" &amp; T26</f>
        <v>-</v>
      </c>
      <c r="R27" s="1226"/>
      <c r="S27" s="1227"/>
      <c r="T27" s="1226"/>
      <c r="U27" s="1227"/>
      <c r="V27" s="763"/>
      <c r="W27" s="1238"/>
      <c r="Y27" s="829"/>
      <c r="Z27" s="829" t="str">
        <f t="shared" si="0"/>
        <v/>
      </c>
      <c r="AA27" s="829"/>
      <c r="AB27" s="829"/>
      <c r="AC27" s="829"/>
      <c r="AI27" s="808"/>
      <c r="AJ27" s="808"/>
    </row>
    <row r="28" spans="1:36" ht="15" customHeight="1">
      <c r="A28" s="1220"/>
      <c r="B28" s="1220"/>
      <c r="C28" s="1220"/>
      <c r="D28" s="1220"/>
      <c r="E28" s="1220"/>
      <c r="F28" s="1220"/>
      <c r="G28" s="885"/>
      <c r="H28" s="883"/>
      <c r="I28" s="1220"/>
      <c r="J28" s="1220"/>
      <c r="K28" s="890"/>
      <c r="L28" s="688"/>
      <c r="M28" s="557" t="s">
        <v>25</v>
      </c>
      <c r="N28" s="765"/>
      <c r="O28" s="765"/>
      <c r="P28" s="765"/>
      <c r="Q28" s="765"/>
      <c r="R28" s="765"/>
      <c r="S28" s="765"/>
      <c r="T28" s="765"/>
      <c r="U28" s="765"/>
      <c r="V28" s="762"/>
      <c r="W28" s="1239"/>
      <c r="Y28" s="829"/>
      <c r="Z28" s="829" t="str">
        <f t="shared" si="0"/>
        <v>Добавить вид теплоносителя (параметры теплоносителя)</v>
      </c>
      <c r="AA28" s="829"/>
      <c r="AB28" s="829"/>
      <c r="AC28" s="829"/>
      <c r="AI28" s="808"/>
      <c r="AJ28" s="808"/>
    </row>
    <row r="29" spans="1:36" ht="15" customHeight="1">
      <c r="A29" s="1220"/>
      <c r="B29" s="1220"/>
      <c r="C29" s="1220"/>
      <c r="D29" s="1220"/>
      <c r="E29" s="1220"/>
      <c r="F29" s="885"/>
      <c r="G29" s="885"/>
      <c r="H29" s="883"/>
      <c r="I29" s="122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20"/>
      <c r="B30" s="1220"/>
      <c r="C30" s="1220"/>
      <c r="D30" s="122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20"/>
      <c r="B31" s="1220"/>
      <c r="C31" s="122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20"/>
      <c r="B32" s="122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2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3"/>
      <c r="M34" s="736" t="s">
        <v>308</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13" t="s">
        <v>630</v>
      </c>
      <c r="N36" s="1213"/>
      <c r="O36" s="1213"/>
      <c r="P36" s="1213"/>
      <c r="Q36" s="1213"/>
      <c r="R36" s="1213"/>
      <c r="S36" s="1213"/>
      <c r="T36" s="1213"/>
      <c r="U36" s="1213"/>
      <c r="V36" s="1213"/>
      <c r="W36" s="121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14" t="s">
        <v>490</v>
      </c>
      <c r="G2" s="1215"/>
      <c r="H2" s="1216"/>
      <c r="I2" s="640"/>
    </row>
    <row r="3" spans="1:20" ht="3" customHeight="1"/>
    <row r="4" spans="1:20" s="570" customFormat="1" ht="11.25">
      <c r="A4" s="590"/>
      <c r="B4" s="590"/>
      <c r="C4" s="590"/>
      <c r="D4" s="590"/>
      <c r="F4" s="1163" t="s">
        <v>453</v>
      </c>
      <c r="G4" s="1163"/>
      <c r="H4" s="1163"/>
      <c r="I4" s="121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20.12.2021</v>
      </c>
      <c r="I7" s="581" t="s">
        <v>492</v>
      </c>
      <c r="J7" s="615"/>
      <c r="K7" s="590"/>
      <c r="L7" s="590"/>
      <c r="M7" s="590"/>
      <c r="N7" s="590"/>
      <c r="O7" s="590"/>
      <c r="P7" s="590"/>
      <c r="Q7" s="590"/>
      <c r="R7" s="590"/>
      <c r="S7" s="590"/>
      <c r="T7" s="590"/>
    </row>
    <row r="8" spans="1:20" s="570" customFormat="1" ht="45">
      <c r="A8" s="121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1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1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c r="O13" s="590"/>
      <c r="P13" s="590"/>
      <c r="Q13" s="590"/>
      <c r="R13" s="590"/>
      <c r="S13" s="590"/>
      <c r="T13" s="590"/>
    </row>
    <row r="14" spans="1:20" s="570" customFormat="1" ht="18.75">
      <c r="A14" s="1218"/>
      <c r="B14" s="1218"/>
      <c r="C14" s="1218"/>
      <c r="D14" s="623"/>
      <c r="F14" s="619"/>
      <c r="G14" s="550" t="s">
        <v>4</v>
      </c>
      <c r="H14" s="624"/>
      <c r="I14" s="1219"/>
      <c r="J14" s="615"/>
      <c r="K14" s="590"/>
      <c r="L14" s="590"/>
      <c r="M14" s="590"/>
      <c r="N14" s="590"/>
      <c r="O14" s="590"/>
      <c r="P14" s="590"/>
      <c r="Q14" s="590"/>
      <c r="R14" s="590"/>
      <c r="S14" s="590"/>
      <c r="T14" s="590"/>
    </row>
    <row r="15" spans="1:20" s="570" customFormat="1" ht="18.75">
      <c r="A15" s="1218"/>
      <c r="B15" s="1218"/>
      <c r="C15" s="623"/>
      <c r="D15" s="623"/>
      <c r="F15" s="634"/>
      <c r="G15" s="577" t="s">
        <v>402</v>
      </c>
      <c r="H15" s="635"/>
      <c r="I15" s="636"/>
      <c r="J15" s="615"/>
      <c r="K15" s="590"/>
      <c r="L15" s="590"/>
      <c r="M15" s="590"/>
      <c r="N15" s="590"/>
      <c r="O15" s="590"/>
      <c r="P15" s="590"/>
      <c r="Q15" s="590"/>
      <c r="R15" s="590"/>
      <c r="S15" s="590"/>
      <c r="T15" s="590"/>
    </row>
    <row r="16" spans="1:20" s="570" customFormat="1" ht="18.75">
      <c r="A16" s="121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13" t="s">
        <v>591</v>
      </c>
      <c r="H19" s="121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workbookViewId="0"/>
  </sheetViews>
  <sheetFormatPr defaultColWidth="10.5703125" defaultRowHeight="14.25"/>
  <cols>
    <col min="1" max="6" width="10.5703125" style="186" hidden="1" customWidth="1"/>
    <col min="7" max="8" width="9.140625" style="510"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0"/>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4" t="s">
        <v>629</v>
      </c>
      <c r="M5" s="1234"/>
      <c r="N5" s="1234"/>
      <c r="O5" s="1234"/>
      <c r="P5" s="1234"/>
      <c r="Q5" s="1234"/>
      <c r="R5" s="1234"/>
      <c r="S5" s="1234"/>
      <c r="T5" s="1234"/>
      <c r="U5" s="497"/>
    </row>
    <row r="6" spans="1:33" ht="3" customHeight="1">
      <c r="J6" s="482"/>
      <c r="K6" s="482"/>
      <c r="L6" s="478"/>
      <c r="M6" s="478"/>
      <c r="N6" s="478"/>
      <c r="O6" s="481"/>
      <c r="P6" s="481"/>
      <c r="Q6" s="481"/>
      <c r="R6" s="481"/>
      <c r="S6" s="481"/>
      <c r="T6" s="481"/>
      <c r="U6" s="478"/>
    </row>
    <row r="7" spans="1:33" s="492" customFormat="1" ht="22.5">
      <c r="A7" s="511"/>
      <c r="B7" s="511"/>
      <c r="C7" s="511"/>
      <c r="D7" s="511"/>
      <c r="E7" s="511"/>
      <c r="F7" s="511"/>
      <c r="G7" s="511"/>
      <c r="H7" s="511"/>
      <c r="L7" s="499"/>
      <c r="M7" s="617" t="s">
        <v>501</v>
      </c>
      <c r="N7" s="666"/>
      <c r="O7" s="1240" t="str">
        <f>IF(NameOrPr_ch="",IF(NameOrPr="","",NameOrPr),NameOrPr_ch)</f>
        <v>Комитет по тарифам и ценовой политике ЛО</v>
      </c>
      <c r="P7" s="1240"/>
      <c r="Q7" s="1240"/>
      <c r="R7" s="1240"/>
      <c r="S7" s="1240"/>
      <c r="T7" s="1240"/>
      <c r="U7" s="582"/>
      <c r="V7" s="582"/>
      <c r="W7" s="519"/>
      <c r="X7" s="505"/>
      <c r="Y7" s="505"/>
      <c r="Z7" s="505"/>
      <c r="AA7" s="505"/>
      <c r="AB7" s="505"/>
      <c r="AC7" s="505"/>
      <c r="AD7" s="505"/>
      <c r="AE7" s="505"/>
      <c r="AF7" s="505"/>
      <c r="AG7" s="505"/>
    </row>
    <row r="8" spans="1:33" s="492" customFormat="1" ht="18.75">
      <c r="A8" s="511"/>
      <c r="B8" s="511"/>
      <c r="C8" s="511"/>
      <c r="D8" s="511"/>
      <c r="E8" s="511"/>
      <c r="F8" s="511"/>
      <c r="G8" s="511"/>
      <c r="H8" s="511"/>
      <c r="L8" s="499"/>
      <c r="M8" s="617" t="s">
        <v>594</v>
      </c>
      <c r="N8" s="666"/>
      <c r="O8" s="1240" t="str">
        <f>IF(datePr_ch="",IF(datePr="","",datePr),datePr_ch)</f>
        <v>17.12.2021</v>
      </c>
      <c r="P8" s="1240"/>
      <c r="Q8" s="1240"/>
      <c r="R8" s="1240"/>
      <c r="S8" s="1240"/>
      <c r="T8" s="1240"/>
      <c r="U8" s="582"/>
      <c r="V8" s="582"/>
      <c r="W8" s="519"/>
      <c r="X8" s="505"/>
      <c r="Y8" s="505"/>
      <c r="Z8" s="505"/>
      <c r="AA8" s="505"/>
      <c r="AB8" s="505"/>
      <c r="AC8" s="505"/>
      <c r="AD8" s="505"/>
      <c r="AE8" s="505"/>
      <c r="AF8" s="505"/>
      <c r="AG8" s="505"/>
    </row>
    <row r="9" spans="1:33" s="492" customFormat="1" ht="18.75">
      <c r="A9" s="511"/>
      <c r="B9" s="511"/>
      <c r="C9" s="511"/>
      <c r="D9" s="511"/>
      <c r="E9" s="511"/>
      <c r="F9" s="511"/>
      <c r="G9" s="511"/>
      <c r="H9" s="511"/>
      <c r="L9" s="152"/>
      <c r="M9" s="617" t="s">
        <v>593</v>
      </c>
      <c r="N9" s="666"/>
      <c r="O9" s="1240" t="str">
        <f>IF(numberPr_ch="",IF(numberPr="","",numberPr),numberPr_ch)</f>
        <v>№471-п от 17.12.2021 г.; №547-п от 20.12.2021 г.</v>
      </c>
      <c r="P9" s="1240"/>
      <c r="Q9" s="1240"/>
      <c r="R9" s="1240"/>
      <c r="S9" s="1240"/>
      <c r="T9" s="1240"/>
      <c r="U9" s="582"/>
      <c r="V9" s="582"/>
      <c r="W9" s="519"/>
      <c r="X9" s="505"/>
      <c r="Y9" s="505"/>
      <c r="Z9" s="505"/>
      <c r="AA9" s="505"/>
      <c r="AB9" s="505"/>
      <c r="AC9" s="505"/>
      <c r="AD9" s="505"/>
      <c r="AE9" s="505"/>
      <c r="AF9" s="505"/>
      <c r="AG9" s="505"/>
    </row>
    <row r="10" spans="1:33" s="492" customFormat="1" ht="18.75">
      <c r="A10" s="511"/>
      <c r="B10" s="511"/>
      <c r="C10" s="511"/>
      <c r="D10" s="511"/>
      <c r="E10" s="511"/>
      <c r="F10" s="511"/>
      <c r="G10" s="511"/>
      <c r="H10" s="511"/>
      <c r="L10" s="152"/>
      <c r="M10" s="617" t="s">
        <v>500</v>
      </c>
      <c r="N10" s="666"/>
      <c r="O10" s="1240" t="str">
        <f>IF(IstPub_ch="",IF(IstPub="","",IstPub),IstPub_ch)</f>
        <v>http://bptr.lenreg.ru</v>
      </c>
      <c r="P10" s="1240"/>
      <c r="Q10" s="1240"/>
      <c r="R10" s="1240"/>
      <c r="S10" s="1240"/>
      <c r="T10" s="1240"/>
      <c r="U10" s="582"/>
      <c r="V10" s="582"/>
      <c r="W10" s="519"/>
      <c r="X10" s="505"/>
      <c r="Y10" s="505"/>
      <c r="Z10" s="505"/>
      <c r="AA10" s="505"/>
      <c r="AB10" s="505"/>
      <c r="AC10" s="505"/>
      <c r="AD10" s="505"/>
      <c r="AE10" s="505"/>
      <c r="AF10" s="505"/>
      <c r="AG10" s="505"/>
    </row>
    <row r="11" spans="1:33" s="492" customFormat="1" ht="11.25" hidden="1">
      <c r="A11" s="511"/>
      <c r="B11" s="511"/>
      <c r="C11" s="511"/>
      <c r="D11" s="511"/>
      <c r="E11" s="511"/>
      <c r="F11" s="511"/>
      <c r="G11" s="511"/>
      <c r="H11" s="511"/>
      <c r="L11" s="152"/>
      <c r="M11" s="152"/>
      <c r="N11" s="489"/>
      <c r="O11" s="498"/>
      <c r="P11" s="498"/>
      <c r="Q11" s="498"/>
      <c r="R11" s="498"/>
      <c r="S11" s="498"/>
      <c r="T11" s="498"/>
      <c r="U11" s="503" t="s">
        <v>372</v>
      </c>
      <c r="X11" s="505"/>
      <c r="Y11" s="505"/>
      <c r="Z11" s="505"/>
      <c r="AA11" s="505"/>
      <c r="AB11" s="505"/>
      <c r="AC11" s="505"/>
      <c r="AD11" s="505"/>
      <c r="AE11" s="505"/>
      <c r="AF11" s="505"/>
      <c r="AG11" s="505"/>
    </row>
    <row r="12" spans="1:33" ht="15" customHeight="1">
      <c r="H12" s="510" t="s">
        <v>92</v>
      </c>
      <c r="J12" s="482"/>
      <c r="K12" s="482"/>
      <c r="L12" s="478"/>
      <c r="M12" s="478"/>
      <c r="N12" s="478"/>
      <c r="O12" s="1265"/>
      <c r="P12" s="1265"/>
      <c r="Q12" s="1265"/>
      <c r="R12" s="1265"/>
      <c r="S12" s="1265"/>
      <c r="T12" s="1265"/>
      <c r="U12" s="1265"/>
    </row>
    <row r="13" spans="1:33">
      <c r="J13" s="482"/>
      <c r="K13" s="482"/>
      <c r="L13" s="1163" t="s">
        <v>453</v>
      </c>
      <c r="M13" s="1163"/>
      <c r="N13" s="1163"/>
      <c r="O13" s="1163"/>
      <c r="P13" s="1163"/>
      <c r="Q13" s="1163"/>
      <c r="R13" s="1163"/>
      <c r="S13" s="1163"/>
      <c r="T13" s="1163"/>
      <c r="U13" s="1163"/>
      <c r="V13" s="1163"/>
      <c r="W13" s="1163" t="s">
        <v>454</v>
      </c>
    </row>
    <row r="14" spans="1:33" ht="14.25" customHeight="1">
      <c r="J14" s="482"/>
      <c r="K14" s="482"/>
      <c r="L14" s="1247" t="s">
        <v>91</v>
      </c>
      <c r="M14" s="1247" t="s">
        <v>637</v>
      </c>
      <c r="N14" s="475"/>
      <c r="O14" s="1248" t="s">
        <v>639</v>
      </c>
      <c r="P14" s="1249"/>
      <c r="Q14" s="1249"/>
      <c r="R14" s="1249"/>
      <c r="S14" s="1249"/>
      <c r="T14" s="1250"/>
      <c r="U14" s="1231" t="s">
        <v>340</v>
      </c>
      <c r="V14" s="1264" t="s">
        <v>274</v>
      </c>
      <c r="W14" s="1163"/>
    </row>
    <row r="15" spans="1:33" ht="14.25" customHeight="1">
      <c r="J15" s="482"/>
      <c r="K15" s="482"/>
      <c r="L15" s="1247"/>
      <c r="M15" s="1247"/>
      <c r="N15" s="474"/>
      <c r="O15" s="1253" t="s">
        <v>638</v>
      </c>
      <c r="P15" s="655"/>
      <c r="Q15" s="655"/>
      <c r="R15" s="1229" t="s">
        <v>652</v>
      </c>
      <c r="S15" s="1229"/>
      <c r="T15" s="1230"/>
      <c r="U15" s="1232"/>
      <c r="V15" s="1264"/>
      <c r="W15" s="1163"/>
    </row>
    <row r="16" spans="1:33" ht="30.75" customHeight="1">
      <c r="J16" s="482"/>
      <c r="K16" s="482"/>
      <c r="L16" s="1247"/>
      <c r="M16" s="1247"/>
      <c r="N16" s="473"/>
      <c r="O16" s="1254"/>
      <c r="P16" s="653"/>
      <c r="Q16" s="654"/>
      <c r="R16" s="536" t="s">
        <v>273</v>
      </c>
      <c r="S16" s="1242" t="s">
        <v>272</v>
      </c>
      <c r="T16" s="1243"/>
      <c r="U16" s="1233"/>
      <c r="V16" s="1264"/>
      <c r="W16" s="1163"/>
    </row>
    <row r="17" spans="1:33">
      <c r="J17" s="482"/>
      <c r="K17" s="490">
        <v>1</v>
      </c>
      <c r="L17" s="637" t="s">
        <v>92</v>
      </c>
      <c r="M17" s="637" t="s">
        <v>48</v>
      </c>
      <c r="N17" s="509" t="s">
        <v>48</v>
      </c>
      <c r="O17" s="638">
        <f ca="1">OFFSET(O17,0,-1)+1</f>
        <v>3</v>
      </c>
      <c r="P17" s="639">
        <f ca="1">OFFSET(P17,0,-1)</f>
        <v>3</v>
      </c>
      <c r="Q17" s="639">
        <f ca="1">OFFSET(Q17,0,-1)</f>
        <v>3</v>
      </c>
      <c r="R17" s="638">
        <f ca="1">OFFSET(R17,0,-1)+1</f>
        <v>4</v>
      </c>
      <c r="S17" s="1267">
        <f ca="1">OFFSET(S17,0,-1)+1</f>
        <v>5</v>
      </c>
      <c r="T17" s="1267"/>
      <c r="U17" s="638">
        <f ca="1">OFFSET(U17,0,-2)+1</f>
        <v>6</v>
      </c>
      <c r="V17" s="639">
        <f ca="1">OFFSET(V17,0,-1)</f>
        <v>6</v>
      </c>
      <c r="W17" s="638">
        <f ca="1">OFFSET(W17,0,-1)+1</f>
        <v>7</v>
      </c>
    </row>
    <row r="18" spans="1:33" ht="22.5">
      <c r="A18" s="1220">
        <v>1</v>
      </c>
      <c r="B18" s="901"/>
      <c r="C18" s="901"/>
      <c r="D18" s="901"/>
      <c r="E18" s="902"/>
      <c r="F18" s="903"/>
      <c r="G18" s="903"/>
      <c r="H18" s="903"/>
      <c r="I18" s="904"/>
      <c r="J18" s="899"/>
      <c r="K18" s="906"/>
      <c r="L18" s="593">
        <f>mergeValue(A18)</f>
        <v>1</v>
      </c>
      <c r="M18" s="641" t="s">
        <v>20</v>
      </c>
      <c r="N18" s="580"/>
      <c r="O18" s="1266"/>
      <c r="P18" s="1266"/>
      <c r="Q18" s="1266"/>
      <c r="R18" s="1266"/>
      <c r="S18" s="1266"/>
      <c r="T18" s="1266"/>
      <c r="U18" s="1266"/>
      <c r="V18" s="1266"/>
      <c r="W18" s="630" t="s">
        <v>475</v>
      </c>
    </row>
    <row r="19" spans="1:33" ht="22.5">
      <c r="A19" s="1220"/>
      <c r="B19" s="1220">
        <v>1</v>
      </c>
      <c r="C19" s="901"/>
      <c r="D19" s="901"/>
      <c r="E19" s="903"/>
      <c r="F19" s="903"/>
      <c r="G19" s="903"/>
      <c r="H19" s="903"/>
      <c r="I19" s="898"/>
      <c r="J19" s="897"/>
      <c r="K19" s="900"/>
      <c r="L19" s="593" t="str">
        <f>mergeValue(A19) &amp;"."&amp; mergeValue(B19)</f>
        <v>1.1</v>
      </c>
      <c r="M19" s="546" t="s">
        <v>16</v>
      </c>
      <c r="N19" s="580"/>
      <c r="O19" s="1266"/>
      <c r="P19" s="1266"/>
      <c r="Q19" s="1266"/>
      <c r="R19" s="1266"/>
      <c r="S19" s="1266"/>
      <c r="T19" s="1266"/>
      <c r="U19" s="1266"/>
      <c r="V19" s="1266"/>
      <c r="W19" s="630" t="s">
        <v>476</v>
      </c>
    </row>
    <row r="20" spans="1:33" ht="22.5">
      <c r="A20" s="1220"/>
      <c r="B20" s="1220"/>
      <c r="C20" s="1220">
        <v>1</v>
      </c>
      <c r="D20" s="901"/>
      <c r="E20" s="903"/>
      <c r="F20" s="903"/>
      <c r="G20" s="903"/>
      <c r="H20" s="903"/>
      <c r="I20" s="905"/>
      <c r="J20" s="897"/>
      <c r="K20" s="900"/>
      <c r="L20" s="593" t="str">
        <f>mergeValue(A20) &amp;"."&amp; mergeValue(B20)&amp;"."&amp; mergeValue(C20)</f>
        <v>1.1.1</v>
      </c>
      <c r="M20" s="547" t="s">
        <v>7</v>
      </c>
      <c r="N20" s="580"/>
      <c r="O20" s="1266"/>
      <c r="P20" s="1266"/>
      <c r="Q20" s="1266"/>
      <c r="R20" s="1266"/>
      <c r="S20" s="1266"/>
      <c r="T20" s="1266"/>
      <c r="U20" s="1266"/>
      <c r="V20" s="1266"/>
      <c r="W20" s="630" t="s">
        <v>631</v>
      </c>
    </row>
    <row r="21" spans="1:33" ht="22.5">
      <c r="A21" s="1220"/>
      <c r="B21" s="1220"/>
      <c r="C21" s="1220"/>
      <c r="D21" s="1220">
        <v>1</v>
      </c>
      <c r="E21" s="903"/>
      <c r="F21" s="903"/>
      <c r="G21" s="903"/>
      <c r="H21" s="903"/>
      <c r="I21" s="905"/>
      <c r="J21" s="897"/>
      <c r="K21" s="900"/>
      <c r="L21" s="593" t="str">
        <f>mergeValue(A21) &amp;"."&amp; mergeValue(B21)&amp;"."&amp; mergeValue(C21)&amp;"."&amp; mergeValue(D21)</f>
        <v>1.1.1.1</v>
      </c>
      <c r="M21" s="548" t="s">
        <v>22</v>
      </c>
      <c r="N21" s="580"/>
      <c r="O21" s="1266"/>
      <c r="P21" s="1266"/>
      <c r="Q21" s="1266"/>
      <c r="R21" s="1266"/>
      <c r="S21" s="1266"/>
      <c r="T21" s="1266"/>
      <c r="U21" s="1266"/>
      <c r="V21" s="1266"/>
      <c r="W21" s="630" t="s">
        <v>632</v>
      </c>
    </row>
    <row r="22" spans="1:33" ht="101.25">
      <c r="A22" s="1220"/>
      <c r="B22" s="1220"/>
      <c r="C22" s="1220"/>
      <c r="D22" s="1220"/>
      <c r="E22" s="1220">
        <v>1</v>
      </c>
      <c r="F22" s="903"/>
      <c r="G22" s="903"/>
      <c r="H22" s="901">
        <v>1</v>
      </c>
      <c r="I22" s="1220">
        <v>1</v>
      </c>
      <c r="J22" s="903"/>
      <c r="K22" s="908"/>
      <c r="L22" s="593" t="str">
        <f>mergeValue(A22) &amp;"."&amp; mergeValue(B22)&amp;"."&amp; mergeValue(C22)&amp;"."&amp; mergeValue(D22)&amp;"."&amp; mergeValue(E22)</f>
        <v>1.1.1.1.1</v>
      </c>
      <c r="M22" s="554" t="s">
        <v>9</v>
      </c>
      <c r="N22" s="581"/>
      <c r="O22" s="1222"/>
      <c r="P22" s="1222"/>
      <c r="Q22" s="1222"/>
      <c r="R22" s="1222"/>
      <c r="S22" s="1222"/>
      <c r="T22" s="1222"/>
      <c r="U22" s="1222"/>
      <c r="V22" s="1222"/>
      <c r="W22" s="630" t="s">
        <v>636</v>
      </c>
    </row>
    <row r="23" spans="1:33" ht="90">
      <c r="A23" s="1220"/>
      <c r="B23" s="1220"/>
      <c r="C23" s="1220"/>
      <c r="D23" s="1220"/>
      <c r="E23" s="1220"/>
      <c r="F23" s="1220">
        <v>1</v>
      </c>
      <c r="G23" s="901"/>
      <c r="H23" s="901"/>
      <c r="I23" s="1220"/>
      <c r="J23" s="1220">
        <v>1</v>
      </c>
      <c r="K23" s="909"/>
      <c r="L23" s="593" t="str">
        <f>mergeValue(A23) &amp;"."&amp; mergeValue(B23)&amp;"."&amp; mergeValue(C23)&amp;"."&amp; mergeValue(D23)&amp;"."&amp; mergeValue(E23)&amp;"."&amp; mergeValue(F23)</f>
        <v>1.1.1.1.1.1</v>
      </c>
      <c r="M23" s="555" t="s">
        <v>10</v>
      </c>
      <c r="N23" s="581"/>
      <c r="O23" s="1223"/>
      <c r="P23" s="1224"/>
      <c r="Q23" s="1224"/>
      <c r="R23" s="1224"/>
      <c r="S23" s="1224"/>
      <c r="T23" s="1224"/>
      <c r="U23" s="1224"/>
      <c r="V23" s="1225"/>
      <c r="W23" s="630" t="s">
        <v>634</v>
      </c>
      <c r="Y23" s="504" t="str">
        <f>strCheckUnique(Z23:Z26)</f>
        <v/>
      </c>
      <c r="AA23" s="504" t="str">
        <f>IF(O23="","",O23 &amp; ":_")</f>
        <v/>
      </c>
    </row>
    <row r="24" spans="1:33" ht="189" customHeight="1">
      <c r="A24" s="1220"/>
      <c r="B24" s="1220"/>
      <c r="C24" s="1220"/>
      <c r="D24" s="1220"/>
      <c r="E24" s="1220"/>
      <c r="F24" s="1220"/>
      <c r="G24" s="901">
        <v>1</v>
      </c>
      <c r="H24" s="901"/>
      <c r="I24" s="1220"/>
      <c r="J24" s="1220"/>
      <c r="K24" s="909">
        <v>1</v>
      </c>
      <c r="L24" s="593" t="str">
        <f>mergeValue(A24) &amp;"."&amp; mergeValue(B24)&amp;"."&amp; mergeValue(C24)&amp;"."&amp; mergeValue(D24)&amp;"."&amp; mergeValue(E24)&amp;"."&amp; mergeValue(F24)&amp;"."&amp; mergeValue(G24)</f>
        <v>1.1.1.1.1.1.1</v>
      </c>
      <c r="M24" s="1065"/>
      <c r="N24" s="586"/>
      <c r="O24" s="1074"/>
      <c r="P24" s="562"/>
      <c r="Q24" s="562"/>
      <c r="R24" s="1256"/>
      <c r="S24" s="1227" t="s">
        <v>83</v>
      </c>
      <c r="T24" s="1256"/>
      <c r="U24" s="1227" t="s">
        <v>84</v>
      </c>
      <c r="V24" s="578"/>
      <c r="W24" s="1237" t="s">
        <v>654</v>
      </c>
      <c r="X24" s="500" t="str">
        <f>strCheckDate(O25:V25)</f>
        <v/>
      </c>
      <c r="Y24" s="504"/>
      <c r="Z24" s="504" t="str">
        <f>IF(M24="","",M24 )</f>
        <v/>
      </c>
      <c r="AA24" s="504"/>
      <c r="AB24" s="504"/>
      <c r="AC24" s="504"/>
    </row>
    <row r="25" spans="1:33" ht="11.25" hidden="1">
      <c r="A25" s="1220"/>
      <c r="B25" s="1220"/>
      <c r="C25" s="1220"/>
      <c r="D25" s="1220"/>
      <c r="E25" s="1220"/>
      <c r="F25" s="1220"/>
      <c r="G25" s="901"/>
      <c r="H25" s="901"/>
      <c r="I25" s="1220"/>
      <c r="J25" s="1220"/>
      <c r="K25" s="909"/>
      <c r="L25" s="600"/>
      <c r="M25" s="646"/>
      <c r="N25" s="586"/>
      <c r="O25" s="584"/>
      <c r="P25" s="562"/>
      <c r="Q25" s="584" t="str">
        <f>R24 &amp; "-" &amp; T24</f>
        <v>-</v>
      </c>
      <c r="R25" s="1226"/>
      <c r="S25" s="1227"/>
      <c r="T25" s="1226"/>
      <c r="U25" s="1227"/>
      <c r="V25" s="578"/>
      <c r="W25" s="1238"/>
    </row>
    <row r="26" spans="1:33" s="476" customFormat="1" ht="15" customHeight="1">
      <c r="A26" s="1220"/>
      <c r="B26" s="1220"/>
      <c r="C26" s="1220"/>
      <c r="D26" s="1220"/>
      <c r="E26" s="1220"/>
      <c r="F26" s="1220"/>
      <c r="G26" s="903"/>
      <c r="H26" s="901"/>
      <c r="I26" s="1220"/>
      <c r="J26" s="1220"/>
      <c r="K26" s="908"/>
      <c r="L26" s="538"/>
      <c r="M26" s="557" t="s">
        <v>25</v>
      </c>
      <c r="N26" s="551"/>
      <c r="O26" s="545"/>
      <c r="P26" s="545"/>
      <c r="Q26" s="545"/>
      <c r="R26" s="573"/>
      <c r="S26" s="564"/>
      <c r="T26" s="563"/>
      <c r="U26" s="551"/>
      <c r="V26" s="560"/>
      <c r="W26" s="1239"/>
      <c r="X26" s="501"/>
      <c r="Y26" s="501"/>
      <c r="Z26" s="501"/>
      <c r="AA26" s="501"/>
      <c r="AB26" s="501"/>
      <c r="AC26" s="501"/>
      <c r="AD26" s="501"/>
      <c r="AE26" s="501"/>
      <c r="AF26" s="501"/>
      <c r="AG26" s="501"/>
    </row>
    <row r="27" spans="1:33" s="476" customFormat="1" ht="15" customHeight="1">
      <c r="A27" s="1220"/>
      <c r="B27" s="1220"/>
      <c r="C27" s="1220"/>
      <c r="D27" s="1220"/>
      <c r="E27" s="1220"/>
      <c r="F27" s="903"/>
      <c r="G27" s="903"/>
      <c r="H27" s="901"/>
      <c r="I27" s="122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6" customFormat="1" ht="15" customHeight="1">
      <c r="A28" s="1220"/>
      <c r="B28" s="1220"/>
      <c r="C28" s="1220"/>
      <c r="D28" s="122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6" customFormat="1" ht="15" customHeight="1">
      <c r="A29" s="1220"/>
      <c r="B29" s="1220"/>
      <c r="C29" s="122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6" customFormat="1" ht="15" customHeight="1">
      <c r="A30" s="1220"/>
      <c r="B30" s="122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6" customFormat="1" ht="15" customHeight="1">
      <c r="A31" s="122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6" customFormat="1" ht="15" customHeight="1">
      <c r="A32" s="895"/>
      <c r="B32" s="895"/>
      <c r="C32" s="895"/>
      <c r="D32" s="895"/>
      <c r="E32" s="895"/>
      <c r="F32" s="895"/>
      <c r="G32" s="895"/>
      <c r="H32" s="895"/>
      <c r="I32" s="895"/>
      <c r="J32" s="895"/>
      <c r="K32" s="895"/>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6"/>
      <c r="M33" s="486"/>
      <c r="N33" s="486"/>
      <c r="O33" s="486"/>
      <c r="P33" s="486"/>
      <c r="Q33" s="486"/>
      <c r="R33" s="486"/>
      <c r="S33" s="486"/>
      <c r="T33" s="486"/>
      <c r="U33" s="486"/>
    </row>
    <row r="34" spans="12:23" ht="133.5" customHeight="1">
      <c r="L34" s="1">
        <v>1</v>
      </c>
      <c r="M34" s="1213" t="s">
        <v>630</v>
      </c>
      <c r="N34" s="1213"/>
      <c r="O34" s="1213"/>
      <c r="P34" s="1213"/>
      <c r="Q34" s="1213"/>
      <c r="R34" s="1213"/>
      <c r="S34" s="1213"/>
      <c r="T34" s="1213"/>
      <c r="U34" s="1213"/>
      <c r="V34" s="1213"/>
      <c r="W34" s="121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14" t="s">
        <v>490</v>
      </c>
      <c r="G2" s="1215"/>
      <c r="H2" s="1216"/>
      <c r="I2" s="640"/>
    </row>
    <row r="3" spans="1:20" ht="3" customHeight="1"/>
    <row r="4" spans="1:20" s="570" customFormat="1" ht="11.25">
      <c r="A4" s="590"/>
      <c r="B4" s="590"/>
      <c r="C4" s="590"/>
      <c r="D4" s="590"/>
      <c r="F4" s="1163" t="s">
        <v>453</v>
      </c>
      <c r="G4" s="1163"/>
      <c r="H4" s="1163"/>
      <c r="I4" s="121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20.12.2021</v>
      </c>
      <c r="I7" s="581" t="s">
        <v>492</v>
      </c>
      <c r="J7" s="615"/>
      <c r="K7" s="590"/>
      <c r="L7" s="590"/>
      <c r="M7" s="590"/>
      <c r="N7" s="590"/>
      <c r="O7" s="590"/>
      <c r="P7" s="590"/>
      <c r="Q7" s="590"/>
      <c r="R7" s="590"/>
      <c r="S7" s="590"/>
      <c r="T7" s="590"/>
    </row>
    <row r="8" spans="1:20" s="570" customFormat="1" ht="45">
      <c r="A8" s="121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1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1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c r="O13" s="590"/>
      <c r="P13" s="590"/>
      <c r="Q13" s="590"/>
      <c r="R13" s="590"/>
      <c r="S13" s="590"/>
      <c r="T13" s="590"/>
    </row>
    <row r="14" spans="1:20" s="570" customFormat="1" ht="18.75">
      <c r="A14" s="1218"/>
      <c r="B14" s="1218"/>
      <c r="C14" s="1218"/>
      <c r="D14" s="623"/>
      <c r="F14" s="619"/>
      <c r="G14" s="550" t="s">
        <v>4</v>
      </c>
      <c r="H14" s="624"/>
      <c r="I14" s="1219"/>
      <c r="J14" s="615"/>
      <c r="K14" s="590"/>
      <c r="L14" s="590"/>
      <c r="M14" s="590"/>
      <c r="N14" s="590"/>
      <c r="O14" s="590"/>
      <c r="P14" s="590"/>
      <c r="Q14" s="590"/>
      <c r="R14" s="590"/>
      <c r="S14" s="590"/>
      <c r="T14" s="590"/>
    </row>
    <row r="15" spans="1:20" s="570" customFormat="1" ht="18.75">
      <c r="A15" s="1218"/>
      <c r="B15" s="1218"/>
      <c r="C15" s="623"/>
      <c r="D15" s="623"/>
      <c r="F15" s="634"/>
      <c r="G15" s="577" t="s">
        <v>402</v>
      </c>
      <c r="H15" s="635"/>
      <c r="I15" s="636"/>
      <c r="J15" s="615"/>
      <c r="K15" s="590"/>
      <c r="L15" s="590"/>
      <c r="M15" s="590"/>
      <c r="N15" s="590"/>
      <c r="O15" s="590"/>
      <c r="P15" s="590"/>
      <c r="Q15" s="590"/>
      <c r="R15" s="590"/>
      <c r="S15" s="590"/>
      <c r="T15" s="590"/>
    </row>
    <row r="16" spans="1:20" s="570" customFormat="1" ht="18.75">
      <c r="A16" s="121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13" t="s">
        <v>591</v>
      </c>
      <c r="H19" s="121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4" t="s">
        <v>655</v>
      </c>
      <c r="M5" s="1234"/>
      <c r="N5" s="1234"/>
      <c r="O5" s="1234"/>
      <c r="P5" s="1234"/>
      <c r="Q5" s="1234"/>
      <c r="R5" s="1234"/>
      <c r="S5" s="1234"/>
      <c r="T5" s="1234"/>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501</v>
      </c>
      <c r="N7" s="666"/>
      <c r="O7" s="1269" t="str">
        <f>IF(NameOrPr_ch="",IF(NameOrPr="","",NameOrPr),NameOrPr_ch)</f>
        <v>Комитет по тарифам и ценовой политике ЛО</v>
      </c>
      <c r="P7" s="1270"/>
      <c r="Q7" s="1270"/>
      <c r="R7" s="1270"/>
      <c r="S7" s="1270"/>
      <c r="T7" s="1271"/>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594</v>
      </c>
      <c r="N8" s="666"/>
      <c r="O8" s="1269" t="str">
        <f>IF(datePr_ch="",IF(datePr="","",datePr),datePr_ch)</f>
        <v>17.12.2021</v>
      </c>
      <c r="P8" s="1270"/>
      <c r="Q8" s="1270"/>
      <c r="R8" s="1270"/>
      <c r="S8" s="1270"/>
      <c r="T8" s="1271"/>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593</v>
      </c>
      <c r="N9" s="666"/>
      <c r="O9" s="1269" t="str">
        <f>IF(numberPr_ch="",IF(numberPr="","",numberPr),numberPr_ch)</f>
        <v>№471-п от 17.12.2021 г.; №547-п от 20.12.2021 г.</v>
      </c>
      <c r="P9" s="1270"/>
      <c r="Q9" s="1270"/>
      <c r="R9" s="1270"/>
      <c r="S9" s="1270"/>
      <c r="T9" s="1271"/>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500</v>
      </c>
      <c r="N10" s="666"/>
      <c r="O10" s="1269" t="str">
        <f>IF(IstPub_ch="",IF(IstPub="","",IstPub),IstPub_ch)</f>
        <v>http://bptr.lenreg.ru</v>
      </c>
      <c r="P10" s="1270"/>
      <c r="Q10" s="1270"/>
      <c r="R10" s="1270"/>
      <c r="S10" s="1270"/>
      <c r="T10" s="1271"/>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5"/>
      <c r="M11" s="1235"/>
      <c r="N11" s="566"/>
      <c r="O11" s="1272"/>
      <c r="P11" s="1272"/>
      <c r="Q11" s="1272"/>
      <c r="R11" s="1272"/>
      <c r="S11" s="1272"/>
      <c r="T11" s="1272"/>
      <c r="U11" s="588" t="s">
        <v>372</v>
      </c>
      <c r="X11" s="590"/>
      <c r="Y11" s="590"/>
      <c r="Z11" s="590"/>
      <c r="AA11" s="590"/>
      <c r="AB11" s="590"/>
      <c r="AC11" s="590"/>
      <c r="AD11" s="590"/>
      <c r="AE11" s="590"/>
      <c r="AF11" s="590"/>
      <c r="AG11" s="590"/>
      <c r="AH11" s="590"/>
      <c r="AI11" s="590"/>
    </row>
    <row r="12" spans="1:35">
      <c r="J12" s="529"/>
      <c r="K12" s="529"/>
      <c r="L12" s="524"/>
      <c r="M12" s="524"/>
      <c r="N12" s="524"/>
      <c r="O12" s="1268"/>
      <c r="P12" s="1268"/>
      <c r="Q12" s="1268"/>
      <c r="R12" s="1268"/>
      <c r="S12" s="1268"/>
      <c r="T12" s="1268"/>
      <c r="U12" s="1268"/>
    </row>
    <row r="13" spans="1:35" ht="14.25" customHeight="1">
      <c r="J13" s="529"/>
      <c r="K13" s="529"/>
      <c r="L13" s="1163" t="s">
        <v>453</v>
      </c>
      <c r="M13" s="1163"/>
      <c r="N13" s="1163"/>
      <c r="O13" s="1163"/>
      <c r="P13" s="1163"/>
      <c r="Q13" s="1163"/>
      <c r="R13" s="1163"/>
      <c r="S13" s="1163"/>
      <c r="T13" s="1163"/>
      <c r="U13" s="1163"/>
      <c r="V13" s="1163"/>
      <c r="W13" s="1163" t="s">
        <v>454</v>
      </c>
    </row>
    <row r="14" spans="1:35" ht="14.25" customHeight="1">
      <c r="J14" s="529"/>
      <c r="K14" s="529"/>
      <c r="L14" s="1247" t="s">
        <v>91</v>
      </c>
      <c r="M14" s="1247" t="s">
        <v>637</v>
      </c>
      <c r="N14" s="521"/>
      <c r="O14" s="1248" t="s">
        <v>639</v>
      </c>
      <c r="P14" s="1249"/>
      <c r="Q14" s="1249"/>
      <c r="R14" s="1249"/>
      <c r="S14" s="1249"/>
      <c r="T14" s="1250"/>
      <c r="U14" s="1231" t="s">
        <v>340</v>
      </c>
      <c r="V14" s="1244" t="s">
        <v>274</v>
      </c>
      <c r="W14" s="1163"/>
    </row>
    <row r="15" spans="1:35" ht="14.25" customHeight="1">
      <c r="J15" s="529"/>
      <c r="K15" s="529"/>
      <c r="L15" s="1247"/>
      <c r="M15" s="1247"/>
      <c r="N15" s="521"/>
      <c r="O15" s="1253" t="s">
        <v>619</v>
      </c>
      <c r="P15" s="1251"/>
      <c r="Q15" s="1252"/>
      <c r="R15" s="1229" t="s">
        <v>652</v>
      </c>
      <c r="S15" s="1229"/>
      <c r="T15" s="1230"/>
      <c r="U15" s="1232"/>
      <c r="V15" s="1245"/>
      <c r="W15" s="1163"/>
    </row>
    <row r="16" spans="1:35" ht="30" customHeight="1">
      <c r="J16" s="529"/>
      <c r="K16" s="529"/>
      <c r="L16" s="1247"/>
      <c r="M16" s="1247"/>
      <c r="N16" s="520"/>
      <c r="O16" s="1254"/>
      <c r="P16" s="535"/>
      <c r="Q16" s="535"/>
      <c r="R16" s="536" t="s">
        <v>273</v>
      </c>
      <c r="S16" s="1242" t="s">
        <v>272</v>
      </c>
      <c r="T16" s="1243"/>
      <c r="U16" s="1233"/>
      <c r="V16" s="1246"/>
      <c r="W16" s="1163"/>
    </row>
    <row r="17" spans="1:36">
      <c r="J17" s="529"/>
      <c r="K17" s="569">
        <v>1</v>
      </c>
      <c r="L17" s="647" t="s">
        <v>92</v>
      </c>
      <c r="M17" s="647" t="s">
        <v>48</v>
      </c>
      <c r="N17" s="668" t="s">
        <v>48</v>
      </c>
      <c r="O17" s="648">
        <f ca="1">OFFSET(O17,0,-1)+1</f>
        <v>3</v>
      </c>
      <c r="P17" s="649">
        <f ca="1">OFFSET(P17,0,-1)</f>
        <v>3</v>
      </c>
      <c r="Q17" s="649">
        <f ca="1">OFFSET(Q17,0,-1)</f>
        <v>3</v>
      </c>
      <c r="R17" s="648">
        <f ca="1">OFFSET(R17,0,-1)+1</f>
        <v>4</v>
      </c>
      <c r="S17" s="1236">
        <f ca="1">OFFSET(S17,0,-1)+1</f>
        <v>5</v>
      </c>
      <c r="T17" s="1236"/>
      <c r="U17" s="648">
        <f ca="1">OFFSET(U17,0,-2)+1</f>
        <v>6</v>
      </c>
      <c r="V17" s="649">
        <f ca="1">OFFSET(V17,0,-1)</f>
        <v>6</v>
      </c>
      <c r="W17" s="648">
        <f ca="1">OFFSET(W17,0,-1)+1</f>
        <v>7</v>
      </c>
    </row>
    <row r="18" spans="1:36" ht="22.5">
      <c r="A18" s="1220">
        <v>1</v>
      </c>
      <c r="B18" s="919"/>
      <c r="C18" s="919"/>
      <c r="D18" s="919"/>
      <c r="E18" s="920"/>
      <c r="F18" s="921"/>
      <c r="G18" s="919"/>
      <c r="H18" s="919"/>
      <c r="I18" s="922"/>
      <c r="J18" s="917"/>
      <c r="K18" s="926">
        <v>1</v>
      </c>
      <c r="L18" s="593">
        <f>mergeValue(A18)</f>
        <v>1</v>
      </c>
      <c r="M18" s="641" t="s">
        <v>20</v>
      </c>
      <c r="N18" s="580"/>
      <c r="O18" s="1266"/>
      <c r="P18" s="1266"/>
      <c r="Q18" s="1266"/>
      <c r="R18" s="1266"/>
      <c r="S18" s="1266"/>
      <c r="T18" s="1266"/>
      <c r="U18" s="1266"/>
      <c r="V18" s="1266"/>
      <c r="W18" s="630" t="s">
        <v>656</v>
      </c>
    </row>
    <row r="19" spans="1:36" ht="22.5">
      <c r="A19" s="1220"/>
      <c r="B19" s="1220">
        <v>1</v>
      </c>
      <c r="C19" s="919"/>
      <c r="D19" s="919"/>
      <c r="E19" s="921"/>
      <c r="F19" s="921"/>
      <c r="G19" s="919"/>
      <c r="H19" s="919"/>
      <c r="I19" s="916"/>
      <c r="J19" s="915"/>
      <c r="K19" s="926">
        <v>1</v>
      </c>
      <c r="L19" s="593" t="str">
        <f>mergeValue(A19) &amp;"."&amp; mergeValue(B19)</f>
        <v>1.1</v>
      </c>
      <c r="M19" s="546" t="s">
        <v>16</v>
      </c>
      <c r="N19" s="580"/>
      <c r="O19" s="1266"/>
      <c r="P19" s="1266"/>
      <c r="Q19" s="1266"/>
      <c r="R19" s="1266"/>
      <c r="S19" s="1266"/>
      <c r="T19" s="1266"/>
      <c r="U19" s="1266"/>
      <c r="V19" s="1266"/>
      <c r="W19" s="630" t="s">
        <v>476</v>
      </c>
    </row>
    <row r="20" spans="1:36" ht="22.5">
      <c r="A20" s="1220"/>
      <c r="B20" s="1220"/>
      <c r="C20" s="1220">
        <v>1</v>
      </c>
      <c r="D20" s="919"/>
      <c r="E20" s="921"/>
      <c r="F20" s="921"/>
      <c r="G20" s="919"/>
      <c r="H20" s="919"/>
      <c r="I20" s="923"/>
      <c r="J20" s="915"/>
      <c r="K20" s="926">
        <v>1</v>
      </c>
      <c r="L20" s="593" t="str">
        <f>mergeValue(A20) &amp;"."&amp; mergeValue(B20)&amp;"."&amp; mergeValue(C20)</f>
        <v>1.1.1</v>
      </c>
      <c r="M20" s="547" t="s">
        <v>7</v>
      </c>
      <c r="N20" s="580"/>
      <c r="O20" s="1266"/>
      <c r="P20" s="1266"/>
      <c r="Q20" s="1266"/>
      <c r="R20" s="1266"/>
      <c r="S20" s="1266"/>
      <c r="T20" s="1266"/>
      <c r="U20" s="1266"/>
      <c r="V20" s="1266"/>
      <c r="W20" s="630" t="s">
        <v>631</v>
      </c>
    </row>
    <row r="21" spans="1:36" ht="22.5">
      <c r="A21" s="1220"/>
      <c r="B21" s="1220"/>
      <c r="C21" s="1220"/>
      <c r="D21" s="1220">
        <v>1</v>
      </c>
      <c r="E21" s="921"/>
      <c r="F21" s="921"/>
      <c r="G21" s="919"/>
      <c r="H21" s="919"/>
      <c r="I21" s="1220">
        <v>1</v>
      </c>
      <c r="J21" s="915"/>
      <c r="K21" s="926">
        <v>1</v>
      </c>
      <c r="L21" s="593" t="str">
        <f>mergeValue(A21) &amp;"."&amp; mergeValue(B21)&amp;"."&amp; mergeValue(C21)&amp;"."&amp; mergeValue(D21)</f>
        <v>1.1.1.1</v>
      </c>
      <c r="M21" s="548" t="s">
        <v>22</v>
      </c>
      <c r="N21" s="580"/>
      <c r="O21" s="1266"/>
      <c r="P21" s="1266"/>
      <c r="Q21" s="1266"/>
      <c r="R21" s="1266"/>
      <c r="S21" s="1266"/>
      <c r="T21" s="1266"/>
      <c r="U21" s="1266"/>
      <c r="V21" s="1266"/>
      <c r="W21" s="630" t="s">
        <v>632</v>
      </c>
    </row>
    <row r="22" spans="1:36" ht="11.25" hidden="1" customHeight="1">
      <c r="A22" s="1220"/>
      <c r="B22" s="1220"/>
      <c r="C22" s="1220"/>
      <c r="D22" s="1220"/>
      <c r="E22" s="1220">
        <v>1</v>
      </c>
      <c r="F22" s="921"/>
      <c r="G22" s="919"/>
      <c r="H22" s="919"/>
      <c r="I22" s="1220"/>
      <c r="J22" s="921"/>
      <c r="K22" s="926">
        <v>1</v>
      </c>
      <c r="L22" s="593"/>
      <c r="M22" s="554"/>
      <c r="N22" s="581"/>
      <c r="O22" s="631"/>
      <c r="P22" s="631"/>
      <c r="Q22" s="631"/>
      <c r="R22" s="631"/>
      <c r="S22" s="631"/>
      <c r="T22" s="631"/>
      <c r="U22" s="593"/>
      <c r="V22" s="507"/>
      <c r="W22" s="559"/>
    </row>
    <row r="23" spans="1:36" ht="90">
      <c r="A23" s="1220"/>
      <c r="B23" s="1220"/>
      <c r="C23" s="1220"/>
      <c r="D23" s="1220"/>
      <c r="E23" s="1220"/>
      <c r="F23" s="1220">
        <v>1</v>
      </c>
      <c r="G23" s="919"/>
      <c r="H23" s="919"/>
      <c r="I23" s="1220"/>
      <c r="J23" s="1255"/>
      <c r="K23" s="926">
        <v>1</v>
      </c>
      <c r="L23" s="593" t="str">
        <f>mergeValue(A23) &amp;"."&amp; mergeValue(B23)&amp;"."&amp; mergeValue(C23)&amp;"."&amp; mergeValue(D23)&amp;"."&amp;  mergeValue(F23)</f>
        <v>1.1.1.1.1</v>
      </c>
      <c r="M23" s="554" t="s">
        <v>10</v>
      </c>
      <c r="N23" s="581"/>
      <c r="O23" s="1222"/>
      <c r="P23" s="1222"/>
      <c r="Q23" s="1222"/>
      <c r="R23" s="1222"/>
      <c r="S23" s="1222"/>
      <c r="T23" s="1222"/>
      <c r="U23" s="1222"/>
      <c r="V23" s="1222"/>
      <c r="W23" s="630" t="s">
        <v>633</v>
      </c>
      <c r="Y23" s="589" t="str">
        <f>strCheckUnique(Z23:Z26)</f>
        <v/>
      </c>
      <c r="AA23" s="589"/>
    </row>
    <row r="24" spans="1:36" ht="189" customHeight="1">
      <c r="A24" s="1220"/>
      <c r="B24" s="1220"/>
      <c r="C24" s="1220"/>
      <c r="D24" s="1220"/>
      <c r="E24" s="1220"/>
      <c r="F24" s="1220"/>
      <c r="G24" s="919">
        <v>1</v>
      </c>
      <c r="H24" s="919"/>
      <c r="I24" s="1220"/>
      <c r="J24" s="1255"/>
      <c r="K24" s="918"/>
      <c r="L24" s="593" t="str">
        <f>mergeValue(A24) &amp;"."&amp; mergeValue(B24)&amp;"."&amp; mergeValue(C24)&amp;"."&amp; mergeValue(D24)&amp;"."&amp;  mergeValue(F24)&amp;"."&amp;  mergeValue(G24)</f>
        <v>1.1.1.1.1.1</v>
      </c>
      <c r="M24" s="1065"/>
      <c r="N24" s="586"/>
      <c r="O24" s="562"/>
      <c r="P24" s="562"/>
      <c r="Q24" s="562"/>
      <c r="R24" s="1256"/>
      <c r="S24" s="1227" t="s">
        <v>83</v>
      </c>
      <c r="T24" s="1256"/>
      <c r="U24" s="1227" t="s">
        <v>84</v>
      </c>
      <c r="V24" s="537"/>
      <c r="W24" s="1237" t="s">
        <v>657</v>
      </c>
      <c r="X24" s="585" t="str">
        <f>strCheckDate(O25:V25)</f>
        <v/>
      </c>
      <c r="Y24" s="589"/>
      <c r="Z24" s="589" t="str">
        <f>IF(M24="","",M24 )</f>
        <v/>
      </c>
      <c r="AA24" s="589"/>
      <c r="AB24" s="589"/>
      <c r="AC24" s="589"/>
    </row>
    <row r="25" spans="1:36" ht="11.25" hidden="1" customHeight="1">
      <c r="A25" s="1220"/>
      <c r="B25" s="1220"/>
      <c r="C25" s="1220"/>
      <c r="D25" s="1220"/>
      <c r="E25" s="1220"/>
      <c r="F25" s="1220"/>
      <c r="G25" s="919"/>
      <c r="H25" s="919"/>
      <c r="I25" s="1220"/>
      <c r="J25" s="1255"/>
      <c r="K25" s="926">
        <v>1</v>
      </c>
      <c r="L25" s="600"/>
      <c r="M25" s="646"/>
      <c r="N25" s="586"/>
      <c r="O25" s="562"/>
      <c r="P25" s="562"/>
      <c r="Q25" s="584" t="str">
        <f>R24 &amp; "-" &amp; T24</f>
        <v>-</v>
      </c>
      <c r="R25" s="1256"/>
      <c r="S25" s="1227"/>
      <c r="T25" s="1256"/>
      <c r="U25" s="1227"/>
      <c r="V25" s="537"/>
      <c r="W25" s="1238"/>
      <c r="Y25" s="589"/>
      <c r="Z25" s="589"/>
      <c r="AA25" s="589"/>
      <c r="AB25" s="589"/>
      <c r="AC25" s="589"/>
    </row>
    <row r="26" spans="1:36" s="522" customFormat="1" ht="15" customHeight="1">
      <c r="A26" s="1220"/>
      <c r="B26" s="1220"/>
      <c r="C26" s="1220"/>
      <c r="D26" s="1220"/>
      <c r="E26" s="1220"/>
      <c r="F26" s="1220"/>
      <c r="G26" s="919"/>
      <c r="H26" s="919"/>
      <c r="I26" s="1220"/>
      <c r="J26" s="1255"/>
      <c r="K26" s="926">
        <v>1</v>
      </c>
      <c r="L26" s="538"/>
      <c r="M26" s="556" t="s">
        <v>25</v>
      </c>
      <c r="N26" s="551"/>
      <c r="O26" s="545"/>
      <c r="P26" s="545"/>
      <c r="Q26" s="545"/>
      <c r="R26" s="573"/>
      <c r="S26" s="564"/>
      <c r="T26" s="563"/>
      <c r="U26" s="551"/>
      <c r="V26" s="560"/>
      <c r="W26" s="1239"/>
      <c r="X26" s="587"/>
      <c r="Y26" s="587"/>
      <c r="Z26" s="587"/>
      <c r="AA26" s="587"/>
      <c r="AB26" s="587"/>
      <c r="AC26" s="587"/>
      <c r="AD26" s="587"/>
      <c r="AE26" s="587"/>
      <c r="AF26" s="587"/>
      <c r="AG26" s="587"/>
      <c r="AH26" s="587"/>
      <c r="AI26" s="587"/>
    </row>
    <row r="27" spans="1:36" s="522" customFormat="1" ht="15" customHeight="1">
      <c r="A27" s="1220"/>
      <c r="B27" s="1220"/>
      <c r="C27" s="1220"/>
      <c r="D27" s="1220"/>
      <c r="E27" s="1220"/>
      <c r="F27" s="921"/>
      <c r="G27" s="921"/>
      <c r="H27" s="919"/>
      <c r="I27" s="1220"/>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20"/>
      <c r="B28" s="1220"/>
      <c r="C28" s="1220"/>
      <c r="D28" s="1220"/>
      <c r="E28" s="921"/>
      <c r="F28" s="921"/>
      <c r="G28" s="921"/>
      <c r="H28" s="919"/>
      <c r="I28" s="1220"/>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20"/>
      <c r="B29" s="1220"/>
      <c r="C29" s="1220"/>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20"/>
      <c r="B30" s="1220"/>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20"/>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3"/>
      <c r="M32" s="565" t="s">
        <v>308</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6"/>
      <c r="M33" s="486"/>
      <c r="N33" s="486"/>
      <c r="O33" s="486"/>
      <c r="P33" s="486"/>
      <c r="Q33" s="486"/>
      <c r="R33" s="486"/>
      <c r="S33" s="486"/>
      <c r="T33" s="486"/>
      <c r="U33" s="486"/>
    </row>
    <row r="34" spans="12:23" ht="106.5" customHeight="1">
      <c r="L34" s="1">
        <v>1</v>
      </c>
      <c r="M34" s="1213" t="s">
        <v>658</v>
      </c>
      <c r="N34" s="1213"/>
      <c r="O34" s="1213"/>
      <c r="P34" s="1213"/>
      <c r="Q34" s="1213"/>
      <c r="R34" s="1213"/>
      <c r="S34" s="1213"/>
      <c r="T34" s="1213"/>
      <c r="U34" s="1213"/>
      <c r="V34" s="1213"/>
      <c r="W34" s="121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68</v>
      </c>
    </row>
    <row r="2" spans="1:20" ht="22.5">
      <c r="F2" s="1214" t="s">
        <v>490</v>
      </c>
      <c r="G2" s="1215"/>
      <c r="H2" s="1216"/>
      <c r="I2" s="640"/>
    </row>
    <row r="3" spans="1:20" ht="3" customHeight="1"/>
    <row r="4" spans="1:20" s="570" customFormat="1" ht="11.25">
      <c r="A4" s="590"/>
      <c r="B4" s="590"/>
      <c r="C4" s="590"/>
      <c r="D4" s="590"/>
      <c r="F4" s="1163" t="s">
        <v>453</v>
      </c>
      <c r="G4" s="1163"/>
      <c r="H4" s="1163"/>
      <c r="I4" s="121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20.12.2021</v>
      </c>
      <c r="I7" s="581" t="s">
        <v>492</v>
      </c>
      <c r="J7" s="615"/>
      <c r="K7" s="590"/>
      <c r="L7" s="590"/>
      <c r="M7" s="590"/>
      <c r="N7" s="590"/>
      <c r="O7" s="590"/>
      <c r="P7" s="590"/>
      <c r="Q7" s="590"/>
      <c r="R7" s="590"/>
      <c r="S7" s="590"/>
      <c r="T7" s="590"/>
    </row>
    <row r="8" spans="1:20" s="570" customFormat="1" ht="45">
      <c r="A8" s="121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1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1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c r="O13" s="590"/>
      <c r="P13" s="590"/>
      <c r="Q13" s="590"/>
      <c r="R13" s="590"/>
      <c r="S13" s="590"/>
      <c r="T13" s="590"/>
    </row>
    <row r="14" spans="1:20" s="570" customFormat="1" ht="18.75">
      <c r="A14" s="1218"/>
      <c r="B14" s="1218"/>
      <c r="C14" s="1218"/>
      <c r="D14" s="623"/>
      <c r="F14" s="619"/>
      <c r="G14" s="550" t="s">
        <v>4</v>
      </c>
      <c r="H14" s="624"/>
      <c r="I14" s="1219"/>
      <c r="J14" s="615"/>
      <c r="K14" s="590"/>
      <c r="L14" s="590"/>
      <c r="M14" s="590"/>
      <c r="N14" s="590"/>
      <c r="O14" s="590"/>
      <c r="P14" s="590"/>
      <c r="Q14" s="590"/>
      <c r="R14" s="590"/>
      <c r="S14" s="590"/>
      <c r="T14" s="590"/>
    </row>
    <row r="15" spans="1:20" s="570" customFormat="1" ht="18.75">
      <c r="A15" s="1218"/>
      <c r="B15" s="1218"/>
      <c r="C15" s="623"/>
      <c r="D15" s="623"/>
      <c r="F15" s="634"/>
      <c r="G15" s="577" t="s">
        <v>402</v>
      </c>
      <c r="H15" s="635"/>
      <c r="I15" s="636"/>
      <c r="J15" s="615"/>
      <c r="K15" s="590"/>
      <c r="L15" s="590"/>
      <c r="M15" s="590"/>
      <c r="N15" s="590"/>
      <c r="O15" s="590"/>
      <c r="P15" s="590"/>
      <c r="Q15" s="590"/>
      <c r="R15" s="590"/>
      <c r="S15" s="590"/>
      <c r="T15" s="590"/>
    </row>
    <row r="16" spans="1:20" s="570" customFormat="1" ht="18.75">
      <c r="A16" s="121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13" t="s">
        <v>591</v>
      </c>
      <c r="H19" s="121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0"/>
    <col min="27" max="27" width="10.140625" style="500" customWidth="1"/>
    <col min="28"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4" t="s">
        <v>655</v>
      </c>
      <c r="M5" s="1234"/>
      <c r="N5" s="1234"/>
      <c r="O5" s="1234"/>
      <c r="P5" s="1234"/>
      <c r="Q5" s="1234"/>
      <c r="R5" s="1234"/>
      <c r="S5" s="1234"/>
      <c r="T5" s="1234"/>
      <c r="U5" s="497"/>
    </row>
    <row r="6" spans="7:34" ht="3" customHeight="1">
      <c r="J6" s="482"/>
      <c r="K6" s="482"/>
      <c r="L6" s="478"/>
      <c r="M6" s="478"/>
      <c r="N6" s="478"/>
      <c r="O6" s="481"/>
      <c r="P6" s="481"/>
      <c r="Q6" s="481"/>
      <c r="R6" s="481"/>
      <c r="S6" s="481"/>
      <c r="T6" s="481"/>
      <c r="U6" s="478"/>
    </row>
    <row r="7" spans="7:34" s="523" customFormat="1" ht="22.5">
      <c r="G7" s="531"/>
      <c r="H7" s="531"/>
      <c r="I7" s="531"/>
      <c r="J7" s="529"/>
      <c r="K7" s="529"/>
      <c r="L7" s="524"/>
      <c r="M7" s="617" t="s">
        <v>501</v>
      </c>
      <c r="N7" s="666"/>
      <c r="O7" s="1269" t="str">
        <f>IF(NameOrPr_ch="",IF(NameOrPr="","",NameOrPr),NameOrPr_ch)</f>
        <v>Комитет по тарифам и ценовой политике ЛО</v>
      </c>
      <c r="P7" s="1270"/>
      <c r="Q7" s="1270"/>
      <c r="R7" s="1270"/>
      <c r="S7" s="1270"/>
      <c r="T7" s="1271"/>
      <c r="U7" s="669"/>
      <c r="X7" s="585"/>
      <c r="Y7" s="585"/>
      <c r="Z7" s="585"/>
      <c r="AA7" s="585"/>
      <c r="AB7" s="585"/>
      <c r="AC7" s="585"/>
      <c r="AD7" s="585"/>
      <c r="AE7" s="585"/>
      <c r="AF7" s="585"/>
      <c r="AG7" s="585"/>
      <c r="AH7" s="585"/>
    </row>
    <row r="8" spans="7:34" s="492" customFormat="1" ht="18.75">
      <c r="G8" s="491"/>
      <c r="H8" s="491"/>
      <c r="L8" s="499"/>
      <c r="M8" s="617" t="s">
        <v>594</v>
      </c>
      <c r="N8" s="666"/>
      <c r="O8" s="1269" t="str">
        <f>IF(datePr_ch="",IF(datePr="","",datePr),datePr_ch)</f>
        <v>17.12.2021</v>
      </c>
      <c r="P8" s="1270"/>
      <c r="Q8" s="1270"/>
      <c r="R8" s="1270"/>
      <c r="S8" s="1270"/>
      <c r="T8" s="1271"/>
      <c r="U8" s="667"/>
      <c r="X8" s="505"/>
      <c r="Y8" s="505"/>
      <c r="Z8" s="505"/>
      <c r="AA8" s="505"/>
      <c r="AB8" s="505"/>
      <c r="AC8" s="505"/>
      <c r="AD8" s="505"/>
      <c r="AE8" s="505"/>
      <c r="AF8" s="505"/>
      <c r="AG8" s="505"/>
      <c r="AH8" s="505"/>
    </row>
    <row r="9" spans="7:34" s="492" customFormat="1" ht="18.75">
      <c r="G9" s="491"/>
      <c r="H9" s="491"/>
      <c r="L9" s="552"/>
      <c r="M9" s="617" t="s">
        <v>593</v>
      </c>
      <c r="N9" s="666"/>
      <c r="O9" s="1269" t="str">
        <f>IF(numberPr_ch="",IF(numberPr="","",numberPr),numberPr_ch)</f>
        <v>№471-п от 17.12.2021 г.; №547-п от 20.12.2021 г.</v>
      </c>
      <c r="P9" s="1270"/>
      <c r="Q9" s="1270"/>
      <c r="R9" s="1270"/>
      <c r="S9" s="1270"/>
      <c r="T9" s="1271"/>
      <c r="U9" s="667"/>
      <c r="X9" s="505"/>
      <c r="Y9" s="505"/>
      <c r="Z9" s="505"/>
      <c r="AA9" s="505"/>
      <c r="AB9" s="505"/>
      <c r="AC9" s="505"/>
      <c r="AD9" s="505"/>
      <c r="AE9" s="505"/>
      <c r="AF9" s="505"/>
      <c r="AG9" s="505"/>
      <c r="AH9" s="505"/>
    </row>
    <row r="10" spans="7:34" s="492" customFormat="1" ht="18.75">
      <c r="G10" s="491"/>
      <c r="H10" s="491"/>
      <c r="L10" s="552"/>
      <c r="M10" s="617" t="s">
        <v>500</v>
      </c>
      <c r="N10" s="666"/>
      <c r="O10" s="1269" t="str">
        <f>IF(IstPub_ch="",IF(IstPub="","",IstPub),IstPub_ch)</f>
        <v>http://bptr.lenreg.ru</v>
      </c>
      <c r="P10" s="1270"/>
      <c r="Q10" s="1270"/>
      <c r="R10" s="1270"/>
      <c r="S10" s="1270"/>
      <c r="T10" s="1271"/>
      <c r="U10" s="667"/>
      <c r="X10" s="505"/>
      <c r="Y10" s="505"/>
      <c r="Z10" s="505"/>
      <c r="AA10" s="505"/>
      <c r="AB10" s="505"/>
      <c r="AC10" s="505"/>
      <c r="AD10" s="505"/>
      <c r="AE10" s="505"/>
      <c r="AF10" s="505"/>
      <c r="AG10" s="505"/>
      <c r="AH10" s="505"/>
    </row>
    <row r="11" spans="7:34" s="492" customFormat="1" ht="11.25" hidden="1">
      <c r="G11" s="491"/>
      <c r="H11" s="491"/>
      <c r="L11" s="1235"/>
      <c r="M11" s="1235"/>
      <c r="N11" s="489"/>
      <c r="O11" s="1273"/>
      <c r="P11" s="1273"/>
      <c r="Q11" s="1273"/>
      <c r="R11" s="1273"/>
      <c r="S11" s="1273"/>
      <c r="T11" s="1273"/>
      <c r="U11" s="503" t="s">
        <v>372</v>
      </c>
      <c r="X11" s="505"/>
      <c r="Y11" s="505"/>
      <c r="Z11" s="505"/>
      <c r="AA11" s="505"/>
      <c r="AB11" s="505"/>
      <c r="AC11" s="505"/>
      <c r="AD11" s="505"/>
      <c r="AE11" s="505"/>
      <c r="AF11" s="505"/>
      <c r="AG11" s="505"/>
      <c r="AH11" s="505"/>
    </row>
    <row r="12" spans="7:34">
      <c r="J12" s="482"/>
      <c r="K12" s="482"/>
      <c r="L12" s="478"/>
      <c r="M12" s="478"/>
      <c r="N12" s="478"/>
      <c r="O12" s="1268"/>
      <c r="P12" s="1268"/>
      <c r="Q12" s="1268"/>
      <c r="R12" s="1268"/>
      <c r="S12" s="1268"/>
      <c r="T12" s="1268"/>
      <c r="U12" s="1268"/>
    </row>
    <row r="13" spans="7:34">
      <c r="J13" s="482"/>
      <c r="K13" s="482"/>
      <c r="L13" s="1163" t="s">
        <v>453</v>
      </c>
      <c r="M13" s="1163"/>
      <c r="N13" s="1163"/>
      <c r="O13" s="1163"/>
      <c r="P13" s="1163"/>
      <c r="Q13" s="1163"/>
      <c r="R13" s="1163"/>
      <c r="S13" s="1163"/>
      <c r="T13" s="1163"/>
      <c r="U13" s="1163"/>
      <c r="V13" s="1163"/>
      <c r="W13" s="1163" t="s">
        <v>454</v>
      </c>
    </row>
    <row r="14" spans="7:34" ht="14.25" customHeight="1">
      <c r="J14" s="482"/>
      <c r="K14" s="482"/>
      <c r="L14" s="1247" t="s">
        <v>91</v>
      </c>
      <c r="M14" s="1247" t="s">
        <v>637</v>
      </c>
      <c r="N14" s="521"/>
      <c r="O14" s="1248" t="s">
        <v>639</v>
      </c>
      <c r="P14" s="1249"/>
      <c r="Q14" s="1249"/>
      <c r="R14" s="1249"/>
      <c r="S14" s="1249"/>
      <c r="T14" s="1250"/>
      <c r="U14" s="1231" t="s">
        <v>340</v>
      </c>
      <c r="V14" s="1244" t="s">
        <v>274</v>
      </c>
      <c r="W14" s="1163"/>
    </row>
    <row r="15" spans="7:34" s="523" customFormat="1" ht="14.25" customHeight="1">
      <c r="G15" s="531"/>
      <c r="H15" s="531"/>
      <c r="I15" s="531"/>
      <c r="J15" s="529"/>
      <c r="K15" s="529"/>
      <c r="L15" s="1247"/>
      <c r="M15" s="1247"/>
      <c r="N15" s="521"/>
      <c r="O15" s="1253" t="s">
        <v>603</v>
      </c>
      <c r="P15" s="1251" t="s">
        <v>270</v>
      </c>
      <c r="Q15" s="1252"/>
      <c r="R15" s="1229" t="s">
        <v>652</v>
      </c>
      <c r="S15" s="1229"/>
      <c r="T15" s="1230"/>
      <c r="U15" s="1232"/>
      <c r="V15" s="1245"/>
      <c r="W15" s="1163"/>
      <c r="X15" s="585"/>
      <c r="Y15" s="585"/>
      <c r="Z15" s="585"/>
      <c r="AA15" s="585"/>
      <c r="AB15" s="585"/>
      <c r="AC15" s="585"/>
      <c r="AD15" s="585"/>
      <c r="AE15" s="585"/>
      <c r="AF15" s="585"/>
      <c r="AG15" s="585"/>
      <c r="AH15" s="585"/>
    </row>
    <row r="16" spans="7:34" ht="33.75">
      <c r="J16" s="482"/>
      <c r="K16" s="482"/>
      <c r="L16" s="1247"/>
      <c r="M16" s="1247"/>
      <c r="N16" s="520"/>
      <c r="O16" s="1254"/>
      <c r="P16" s="535" t="s">
        <v>762</v>
      </c>
      <c r="Q16" s="535" t="s">
        <v>763</v>
      </c>
      <c r="R16" s="536" t="s">
        <v>273</v>
      </c>
      <c r="S16" s="1242" t="s">
        <v>272</v>
      </c>
      <c r="T16" s="1243"/>
      <c r="U16" s="1233"/>
      <c r="V16" s="1246"/>
      <c r="W16" s="1163"/>
    </row>
    <row r="17" spans="1:34">
      <c r="J17" s="482"/>
      <c r="K17" s="490">
        <v>1</v>
      </c>
      <c r="L17" s="479" t="s">
        <v>92</v>
      </c>
      <c r="M17" s="479" t="s">
        <v>48</v>
      </c>
      <c r="N17" s="496" t="s">
        <v>48</v>
      </c>
      <c r="O17" s="488">
        <f ca="1">OFFSET(O17,0,-1)+1</f>
        <v>3</v>
      </c>
      <c r="P17" s="488">
        <f ca="1">OFFSET(P17,0,-1)+1</f>
        <v>4</v>
      </c>
      <c r="Q17" s="488">
        <f ca="1">OFFSET(Q17,0,-1)+1</f>
        <v>5</v>
      </c>
      <c r="R17" s="488">
        <f ca="1">OFFSET(R17,0,-1)+1</f>
        <v>6</v>
      </c>
      <c r="S17" s="1236">
        <f ca="1">OFFSET(S17,0,-1)+1</f>
        <v>7</v>
      </c>
      <c r="T17" s="1236"/>
      <c r="U17" s="488">
        <f ca="1">OFFSET(U17,0,-2)+1</f>
        <v>8</v>
      </c>
      <c r="V17" s="495">
        <f ca="1">OFFSET(V17,0,-1)</f>
        <v>8</v>
      </c>
      <c r="W17" s="488">
        <f ca="1">OFFSET(W17,0,-1)+1</f>
        <v>9</v>
      </c>
    </row>
    <row r="18" spans="1:34" ht="22.5">
      <c r="A18" s="1220">
        <v>1</v>
      </c>
      <c r="B18" s="940"/>
      <c r="C18" s="940"/>
      <c r="D18" s="940"/>
      <c r="E18" s="941"/>
      <c r="F18" s="942"/>
      <c r="G18" s="942"/>
      <c r="H18" s="942"/>
      <c r="I18" s="943"/>
      <c r="J18" s="938"/>
      <c r="K18" s="945"/>
      <c r="L18" s="593">
        <f>mergeValue(A18)</f>
        <v>1</v>
      </c>
      <c r="M18" s="641" t="s">
        <v>20</v>
      </c>
      <c r="N18" s="580"/>
      <c r="O18" s="1266"/>
      <c r="P18" s="1266"/>
      <c r="Q18" s="1266"/>
      <c r="R18" s="1266"/>
      <c r="S18" s="1266"/>
      <c r="T18" s="1266"/>
      <c r="U18" s="1266"/>
      <c r="V18" s="1266"/>
      <c r="W18" s="630" t="s">
        <v>656</v>
      </c>
    </row>
    <row r="19" spans="1:34" ht="22.5">
      <c r="A19" s="1220"/>
      <c r="B19" s="1220">
        <v>1</v>
      </c>
      <c r="C19" s="940"/>
      <c r="D19" s="940"/>
      <c r="E19" s="942"/>
      <c r="F19" s="942"/>
      <c r="G19" s="942"/>
      <c r="H19" s="942"/>
      <c r="I19" s="937"/>
      <c r="J19" s="936"/>
      <c r="K19" s="939"/>
      <c r="L19" s="593" t="str">
        <f>mergeValue(A19) &amp;"."&amp; mergeValue(B19)</f>
        <v>1.1</v>
      </c>
      <c r="M19" s="546" t="s">
        <v>16</v>
      </c>
      <c r="N19" s="580"/>
      <c r="O19" s="1266"/>
      <c r="P19" s="1266"/>
      <c r="Q19" s="1266"/>
      <c r="R19" s="1266"/>
      <c r="S19" s="1266"/>
      <c r="T19" s="1266"/>
      <c r="U19" s="1266"/>
      <c r="V19" s="1266"/>
      <c r="W19" s="630" t="s">
        <v>476</v>
      </c>
    </row>
    <row r="20" spans="1:34" ht="22.5">
      <c r="A20" s="1220"/>
      <c r="B20" s="1220"/>
      <c r="C20" s="1220">
        <v>1</v>
      </c>
      <c r="D20" s="940"/>
      <c r="E20" s="942"/>
      <c r="F20" s="942"/>
      <c r="G20" s="942"/>
      <c r="H20" s="942"/>
      <c r="I20" s="944"/>
      <c r="J20" s="936"/>
      <c r="K20" s="939"/>
      <c r="L20" s="593" t="str">
        <f>mergeValue(A20) &amp;"."&amp; mergeValue(B20)&amp;"."&amp; mergeValue(C20)</f>
        <v>1.1.1</v>
      </c>
      <c r="M20" s="547" t="s">
        <v>7</v>
      </c>
      <c r="N20" s="580"/>
      <c r="O20" s="1266"/>
      <c r="P20" s="1266"/>
      <c r="Q20" s="1266"/>
      <c r="R20" s="1266"/>
      <c r="S20" s="1266"/>
      <c r="T20" s="1266"/>
      <c r="U20" s="1266"/>
      <c r="V20" s="1266"/>
      <c r="W20" s="630" t="s">
        <v>631</v>
      </c>
    </row>
    <row r="21" spans="1:34" ht="22.5">
      <c r="A21" s="1220"/>
      <c r="B21" s="1220"/>
      <c r="C21" s="1220"/>
      <c r="D21" s="1220">
        <v>1</v>
      </c>
      <c r="E21" s="942"/>
      <c r="F21" s="942"/>
      <c r="G21" s="942"/>
      <c r="H21" s="942"/>
      <c r="I21" s="944"/>
      <c r="J21" s="936"/>
      <c r="K21" s="939"/>
      <c r="L21" s="593" t="str">
        <f>mergeValue(A21) &amp;"."&amp; mergeValue(B21)&amp;"."&amp; mergeValue(C21)&amp;"."&amp; mergeValue(D21)</f>
        <v>1.1.1.1</v>
      </c>
      <c r="M21" s="548" t="s">
        <v>22</v>
      </c>
      <c r="N21" s="580"/>
      <c r="O21" s="1266"/>
      <c r="P21" s="1266"/>
      <c r="Q21" s="1266"/>
      <c r="R21" s="1266"/>
      <c r="S21" s="1266"/>
      <c r="T21" s="1266"/>
      <c r="U21" s="1266"/>
      <c r="V21" s="1266"/>
      <c r="W21" s="630" t="s">
        <v>632</v>
      </c>
    </row>
    <row r="22" spans="1:34" ht="11.25" hidden="1" customHeight="1">
      <c r="A22" s="1220"/>
      <c r="B22" s="1220"/>
      <c r="C22" s="1220"/>
      <c r="D22" s="1220"/>
      <c r="E22" s="1220">
        <v>1</v>
      </c>
      <c r="F22" s="942"/>
      <c r="G22" s="942"/>
      <c r="H22" s="940">
        <v>1</v>
      </c>
      <c r="I22" s="1220">
        <v>1</v>
      </c>
      <c r="J22" s="942"/>
      <c r="K22" s="947"/>
      <c r="L22" s="593"/>
      <c r="M22" s="554"/>
      <c r="N22" s="581"/>
      <c r="O22" s="631"/>
      <c r="P22" s="631"/>
      <c r="Q22" s="631"/>
      <c r="R22" s="631"/>
      <c r="S22" s="631"/>
      <c r="T22" s="631"/>
      <c r="U22" s="631"/>
      <c r="V22" s="508"/>
      <c r="W22" s="559"/>
    </row>
    <row r="23" spans="1:34" ht="90">
      <c r="A23" s="1220"/>
      <c r="B23" s="1220"/>
      <c r="C23" s="1220"/>
      <c r="D23" s="1220"/>
      <c r="E23" s="1220"/>
      <c r="F23" s="1220">
        <v>1</v>
      </c>
      <c r="G23" s="940"/>
      <c r="H23" s="940"/>
      <c r="I23" s="1220"/>
      <c r="J23" s="1220">
        <v>1</v>
      </c>
      <c r="K23" s="948"/>
      <c r="L23" s="593" t="str">
        <f>mergeValue(A23) &amp;"."&amp; mergeValue(B23)&amp;"."&amp; mergeValue(C23)&amp;"."&amp; mergeValue(D23)&amp;"."&amp;  mergeValue(F23)</f>
        <v>1.1.1.1.1</v>
      </c>
      <c r="M23" s="555" t="s">
        <v>10</v>
      </c>
      <c r="N23" s="581"/>
      <c r="O23" s="1222"/>
      <c r="P23" s="1222"/>
      <c r="Q23" s="1222"/>
      <c r="R23" s="1222"/>
      <c r="S23" s="1222"/>
      <c r="T23" s="1222"/>
      <c r="U23" s="1222"/>
      <c r="V23" s="1222"/>
      <c r="W23" s="630" t="s">
        <v>633</v>
      </c>
      <c r="Y23" s="504" t="str">
        <f>strCheckUnique(Z23:Z26)</f>
        <v/>
      </c>
      <c r="AA23" s="504"/>
    </row>
    <row r="24" spans="1:34" ht="189" customHeight="1">
      <c r="A24" s="1220"/>
      <c r="B24" s="1220"/>
      <c r="C24" s="1220"/>
      <c r="D24" s="1220"/>
      <c r="E24" s="1220"/>
      <c r="F24" s="1220"/>
      <c r="G24" s="940">
        <v>1</v>
      </c>
      <c r="H24" s="940"/>
      <c r="I24" s="1220"/>
      <c r="J24" s="1220"/>
      <c r="K24" s="948">
        <v>1</v>
      </c>
      <c r="L24" s="593" t="str">
        <f>mergeValue(A24) &amp;"."&amp; mergeValue(B24)&amp;"."&amp; mergeValue(C24)&amp;"."&amp; mergeValue(D24)&amp;"."&amp; mergeValue(F24)&amp;"."&amp; mergeValue(G24)</f>
        <v>1.1.1.1.1.1</v>
      </c>
      <c r="M24" s="1065"/>
      <c r="N24" s="586"/>
      <c r="O24" s="562"/>
      <c r="P24" s="562"/>
      <c r="Q24" s="1090"/>
      <c r="R24" s="1256"/>
      <c r="S24" s="1227" t="s">
        <v>83</v>
      </c>
      <c r="T24" s="1256"/>
      <c r="U24" s="1227" t="s">
        <v>84</v>
      </c>
      <c r="V24" s="578"/>
      <c r="W24" s="1237" t="s">
        <v>657</v>
      </c>
      <c r="X24" s="500" t="str">
        <f>strCheckDate(O25:V25)</f>
        <v/>
      </c>
      <c r="Y24" s="504"/>
      <c r="Z24" s="504" t="str">
        <f>IF(M24="","",M24 )</f>
        <v/>
      </c>
      <c r="AA24" s="504"/>
      <c r="AB24" s="504"/>
      <c r="AC24" s="504"/>
    </row>
    <row r="25" spans="1:34" ht="11.25" hidden="1">
      <c r="A25" s="1220"/>
      <c r="B25" s="1220"/>
      <c r="C25" s="1220"/>
      <c r="D25" s="1220"/>
      <c r="E25" s="1220"/>
      <c r="F25" s="1220"/>
      <c r="G25" s="940"/>
      <c r="H25" s="940"/>
      <c r="I25" s="1220"/>
      <c r="J25" s="1220"/>
      <c r="K25" s="948"/>
      <c r="L25" s="600"/>
      <c r="M25" s="646"/>
      <c r="N25" s="586"/>
      <c r="O25" s="562"/>
      <c r="P25" s="562"/>
      <c r="Q25" s="584" t="str">
        <f>R24 &amp; "-" &amp; T24</f>
        <v>-</v>
      </c>
      <c r="R25" s="1226"/>
      <c r="S25" s="1227"/>
      <c r="T25" s="1226"/>
      <c r="U25" s="1227"/>
      <c r="V25" s="578"/>
      <c r="W25" s="1238"/>
    </row>
    <row r="26" spans="1:34" s="476" customFormat="1" ht="15" customHeight="1">
      <c r="A26" s="1220"/>
      <c r="B26" s="1220"/>
      <c r="C26" s="1220"/>
      <c r="D26" s="1220"/>
      <c r="E26" s="1220"/>
      <c r="F26" s="1220"/>
      <c r="G26" s="942"/>
      <c r="H26" s="940"/>
      <c r="I26" s="1220"/>
      <c r="J26" s="1220"/>
      <c r="K26" s="947"/>
      <c r="L26" s="538"/>
      <c r="M26" s="556" t="s">
        <v>25</v>
      </c>
      <c r="N26" s="551"/>
      <c r="O26" s="545"/>
      <c r="P26" s="545"/>
      <c r="Q26" s="545"/>
      <c r="R26" s="573"/>
      <c r="S26" s="564"/>
      <c r="T26" s="563"/>
      <c r="U26" s="551"/>
      <c r="V26" s="560"/>
      <c r="W26" s="1239"/>
      <c r="X26" s="501"/>
      <c r="Y26" s="501"/>
      <c r="Z26" s="501"/>
      <c r="AA26" s="501"/>
      <c r="AB26" s="501"/>
      <c r="AC26" s="501"/>
      <c r="AD26" s="501"/>
      <c r="AE26" s="501"/>
      <c r="AF26" s="501"/>
      <c r="AG26" s="501"/>
      <c r="AH26" s="501"/>
    </row>
    <row r="27" spans="1:34" s="476" customFormat="1" ht="15" customHeight="1">
      <c r="A27" s="1220"/>
      <c r="B27" s="1220"/>
      <c r="C27" s="1220"/>
      <c r="D27" s="1220"/>
      <c r="E27" s="1220"/>
      <c r="F27" s="942"/>
      <c r="G27" s="942"/>
      <c r="H27" s="940"/>
      <c r="I27" s="122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6" customFormat="1" ht="0.2" customHeight="1">
      <c r="A28" s="1220"/>
      <c r="B28" s="1220"/>
      <c r="C28" s="1220"/>
      <c r="D28" s="122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6" customFormat="1" ht="15" customHeight="1">
      <c r="A29" s="1220"/>
      <c r="B29" s="1220"/>
      <c r="C29" s="122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6" customFormat="1" ht="15" customHeight="1">
      <c r="A30" s="1220"/>
      <c r="B30" s="122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6" customFormat="1" ht="15" customHeight="1">
      <c r="A31" s="122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6" customFormat="1" ht="15" customHeight="1">
      <c r="A32" s="934"/>
      <c r="B32" s="934"/>
      <c r="C32" s="934"/>
      <c r="D32" s="934"/>
      <c r="E32" s="934"/>
      <c r="F32" s="934"/>
      <c r="G32" s="934"/>
      <c r="H32" s="934"/>
      <c r="I32" s="934"/>
      <c r="J32" s="934"/>
      <c r="K32" s="934"/>
      <c r="L32" s="493"/>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23.75" customHeight="1">
      <c r="L34" s="1">
        <v>1</v>
      </c>
      <c r="M34" s="1213" t="s">
        <v>658</v>
      </c>
      <c r="N34" s="1213"/>
      <c r="O34" s="1213"/>
      <c r="P34" s="1213"/>
      <c r="Q34" s="1213"/>
      <c r="R34" s="1213"/>
      <c r="S34" s="1213"/>
      <c r="T34" s="1213"/>
      <c r="U34" s="1213"/>
      <c r="V34" s="1213"/>
      <c r="W34" s="121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182</v>
      </c>
    </row>
    <row r="2" spans="1:20" ht="22.5">
      <c r="F2" s="1214" t="s">
        <v>490</v>
      </c>
      <c r="G2" s="1215"/>
      <c r="H2" s="1216"/>
      <c r="I2" s="640"/>
    </row>
    <row r="3" spans="1:20" ht="3" customHeight="1"/>
    <row r="4" spans="1:20" s="570" customFormat="1" ht="11.25">
      <c r="A4" s="590"/>
      <c r="B4" s="590"/>
      <c r="C4" s="590"/>
      <c r="D4" s="590"/>
      <c r="F4" s="1163" t="s">
        <v>453</v>
      </c>
      <c r="G4" s="1163"/>
      <c r="H4" s="1163"/>
      <c r="I4" s="121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20.12.2021</v>
      </c>
      <c r="I7" s="581" t="s">
        <v>492</v>
      </c>
      <c r="J7" s="615"/>
      <c r="K7" s="590"/>
      <c r="L7" s="590"/>
      <c r="M7" s="590"/>
      <c r="N7" s="590"/>
      <c r="O7" s="590"/>
      <c r="P7" s="590"/>
      <c r="Q7" s="590"/>
      <c r="R7" s="590"/>
      <c r="S7" s="590"/>
      <c r="T7" s="590"/>
    </row>
    <row r="8" spans="1:20" s="570" customFormat="1" ht="45">
      <c r="A8" s="121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1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1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c r="O13" s="590"/>
      <c r="P13" s="590"/>
      <c r="Q13" s="590"/>
      <c r="R13" s="590"/>
      <c r="S13" s="590"/>
      <c r="T13" s="590"/>
    </row>
    <row r="14" spans="1:20" s="570" customFormat="1" ht="18.75">
      <c r="A14" s="1218"/>
      <c r="B14" s="1218"/>
      <c r="C14" s="1218"/>
      <c r="D14" s="623"/>
      <c r="F14" s="619"/>
      <c r="G14" s="550" t="s">
        <v>4</v>
      </c>
      <c r="H14" s="624"/>
      <c r="I14" s="1219"/>
      <c r="J14" s="615"/>
      <c r="K14" s="590"/>
      <c r="L14" s="590"/>
      <c r="M14" s="590"/>
      <c r="N14" s="590"/>
      <c r="O14" s="590"/>
      <c r="P14" s="590"/>
      <c r="Q14" s="590"/>
      <c r="R14" s="590"/>
      <c r="S14" s="590"/>
      <c r="T14" s="590"/>
    </row>
    <row r="15" spans="1:20" s="570" customFormat="1" ht="18.75">
      <c r="A15" s="1218"/>
      <c r="B15" s="1218"/>
      <c r="C15" s="623"/>
      <c r="D15" s="623"/>
      <c r="F15" s="634"/>
      <c r="G15" s="577" t="s">
        <v>402</v>
      </c>
      <c r="H15" s="635"/>
      <c r="I15" s="636"/>
      <c r="J15" s="615"/>
      <c r="K15" s="590"/>
      <c r="L15" s="590"/>
      <c r="M15" s="590"/>
      <c r="N15" s="590"/>
      <c r="O15" s="590"/>
      <c r="P15" s="590"/>
      <c r="Q15" s="590"/>
      <c r="R15" s="590"/>
      <c r="S15" s="590"/>
      <c r="T15" s="590"/>
    </row>
    <row r="16" spans="1:20" s="570" customFormat="1" ht="18.75">
      <c r="A16" s="121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13" t="s">
        <v>591</v>
      </c>
      <c r="H19" s="121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4" t="s">
        <v>655</v>
      </c>
      <c r="M5" s="1234"/>
      <c r="N5" s="1234"/>
      <c r="O5" s="1234"/>
      <c r="P5" s="1234"/>
      <c r="Q5" s="1234"/>
      <c r="R5" s="1234"/>
      <c r="S5" s="1234"/>
      <c r="T5" s="1234"/>
      <c r="U5" s="497"/>
    </row>
    <row r="6" spans="1:34" ht="3" customHeight="1">
      <c r="J6" s="482"/>
      <c r="K6" s="482"/>
      <c r="L6" s="478"/>
      <c r="M6" s="478"/>
      <c r="N6" s="478"/>
      <c r="O6" s="481"/>
      <c r="P6" s="481"/>
      <c r="Q6" s="481"/>
      <c r="R6" s="481"/>
      <c r="S6" s="481"/>
      <c r="T6" s="481"/>
      <c r="U6" s="478"/>
    </row>
    <row r="7" spans="1:34" s="492" customFormat="1" ht="22.5">
      <c r="A7" s="505"/>
      <c r="B7" s="505"/>
      <c r="C7" s="505"/>
      <c r="D7" s="505"/>
      <c r="E7" s="505"/>
      <c r="F7" s="505"/>
      <c r="G7" s="505"/>
      <c r="H7" s="505"/>
      <c r="L7" s="499"/>
      <c r="M7" s="617" t="s">
        <v>501</v>
      </c>
      <c r="N7" s="666"/>
      <c r="O7" s="1269" t="str">
        <f>IF(NameOrPr_ch="",IF(NameOrPr="","",NameOrPr),NameOrPr_ch)</f>
        <v>Комитет по тарифам и ценовой политике ЛО</v>
      </c>
      <c r="P7" s="1270"/>
      <c r="Q7" s="1270"/>
      <c r="R7" s="1270"/>
      <c r="S7" s="1270"/>
      <c r="T7" s="1271"/>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594</v>
      </c>
      <c r="N8" s="666"/>
      <c r="O8" s="1269" t="str">
        <f>IF(datePr_ch="",IF(datePr="","",datePr),datePr_ch)</f>
        <v>17.12.2021</v>
      </c>
      <c r="P8" s="1270"/>
      <c r="Q8" s="1270"/>
      <c r="R8" s="1270"/>
      <c r="S8" s="1270"/>
      <c r="T8" s="1271"/>
      <c r="U8" s="667"/>
      <c r="X8" s="590"/>
      <c r="Y8" s="590"/>
      <c r="Z8" s="590"/>
      <c r="AA8" s="590"/>
      <c r="AB8" s="590"/>
      <c r="AC8" s="590"/>
      <c r="AD8" s="590"/>
      <c r="AE8" s="590"/>
      <c r="AF8" s="590"/>
      <c r="AG8" s="590"/>
      <c r="AH8" s="590"/>
    </row>
    <row r="9" spans="1:34" s="492" customFormat="1" ht="18.75">
      <c r="A9" s="505"/>
      <c r="B9" s="505"/>
      <c r="C9" s="505"/>
      <c r="D9" s="505"/>
      <c r="E9" s="505"/>
      <c r="F9" s="505"/>
      <c r="G9" s="505"/>
      <c r="H9" s="505"/>
      <c r="L9" s="552"/>
      <c r="M9" s="617" t="s">
        <v>593</v>
      </c>
      <c r="N9" s="666"/>
      <c r="O9" s="1269" t="str">
        <f>IF(numberPr_ch="",IF(numberPr="","",numberPr),numberPr_ch)</f>
        <v>№471-п от 17.12.2021 г.; №547-п от 20.12.2021 г.</v>
      </c>
      <c r="P9" s="1270"/>
      <c r="Q9" s="1270"/>
      <c r="R9" s="1270"/>
      <c r="S9" s="1270"/>
      <c r="T9" s="1271"/>
      <c r="U9" s="667"/>
      <c r="X9" s="505"/>
      <c r="Y9" s="505"/>
      <c r="Z9" s="505"/>
      <c r="AA9" s="505"/>
      <c r="AB9" s="505"/>
      <c r="AC9" s="505"/>
      <c r="AD9" s="505"/>
      <c r="AE9" s="505"/>
      <c r="AF9" s="505"/>
      <c r="AG9" s="505"/>
      <c r="AH9" s="505"/>
    </row>
    <row r="10" spans="1:34" s="492" customFormat="1" ht="18.75">
      <c r="A10" s="505"/>
      <c r="B10" s="505"/>
      <c r="C10" s="505"/>
      <c r="D10" s="505"/>
      <c r="E10" s="505"/>
      <c r="F10" s="505"/>
      <c r="G10" s="505"/>
      <c r="H10" s="505"/>
      <c r="L10" s="552"/>
      <c r="M10" s="617" t="s">
        <v>500</v>
      </c>
      <c r="N10" s="666"/>
      <c r="O10" s="1269" t="str">
        <f>IF(IstPub_ch="",IF(IstPub="","",IstPub),IstPub_ch)</f>
        <v>http://bptr.lenreg.ru</v>
      </c>
      <c r="P10" s="1270"/>
      <c r="Q10" s="1270"/>
      <c r="R10" s="1270"/>
      <c r="S10" s="1270"/>
      <c r="T10" s="1271"/>
      <c r="U10" s="667"/>
      <c r="X10" s="505"/>
      <c r="Y10" s="505"/>
      <c r="Z10" s="505"/>
      <c r="AA10" s="505"/>
      <c r="AB10" s="505"/>
      <c r="AC10" s="505"/>
      <c r="AD10" s="505"/>
      <c r="AE10" s="505"/>
      <c r="AF10" s="505"/>
      <c r="AG10" s="505"/>
      <c r="AH10" s="505"/>
    </row>
    <row r="11" spans="1:34" s="492" customFormat="1" ht="11.25" hidden="1">
      <c r="A11" s="505"/>
      <c r="B11" s="505"/>
      <c r="C11" s="505"/>
      <c r="D11" s="505"/>
      <c r="E11" s="505"/>
      <c r="F11" s="505"/>
      <c r="G11" s="505"/>
      <c r="H11" s="505"/>
      <c r="L11" s="552"/>
      <c r="M11" s="552"/>
      <c r="N11" s="566"/>
      <c r="O11" s="582"/>
      <c r="P11" s="582"/>
      <c r="Q11" s="582"/>
      <c r="R11" s="582"/>
      <c r="S11" s="582"/>
      <c r="T11" s="582"/>
      <c r="U11" s="503" t="s">
        <v>372</v>
      </c>
      <c r="X11" s="505"/>
      <c r="Y11" s="505"/>
      <c r="Z11" s="505"/>
      <c r="AA11" s="505"/>
      <c r="AB11" s="505"/>
      <c r="AC11" s="505"/>
      <c r="AD11" s="505"/>
      <c r="AE11" s="505"/>
      <c r="AF11" s="505"/>
      <c r="AG11" s="505"/>
      <c r="AH11" s="505"/>
    </row>
    <row r="12" spans="1:34" ht="15" customHeight="1">
      <c r="J12" s="482"/>
      <c r="K12" s="482"/>
      <c r="L12" s="478"/>
      <c r="M12" s="478"/>
      <c r="N12" s="478"/>
      <c r="O12" s="1268"/>
      <c r="P12" s="1268"/>
      <c r="Q12" s="1268"/>
      <c r="R12" s="1268"/>
      <c r="S12" s="1268"/>
      <c r="T12" s="1268"/>
      <c r="U12" s="1268"/>
    </row>
    <row r="13" spans="1:34">
      <c r="J13" s="482"/>
      <c r="K13" s="482"/>
      <c r="L13" s="1163" t="s">
        <v>453</v>
      </c>
      <c r="M13" s="1163"/>
      <c r="N13" s="1163"/>
      <c r="O13" s="1163"/>
      <c r="P13" s="1163"/>
      <c r="Q13" s="1163"/>
      <c r="R13" s="1163"/>
      <c r="S13" s="1163"/>
      <c r="T13" s="1163"/>
      <c r="U13" s="1163"/>
      <c r="V13" s="1163"/>
      <c r="W13" s="1163" t="s">
        <v>454</v>
      </c>
    </row>
    <row r="14" spans="1:34" ht="14.25" customHeight="1">
      <c r="J14" s="482"/>
      <c r="K14" s="482"/>
      <c r="L14" s="1247" t="s">
        <v>91</v>
      </c>
      <c r="M14" s="1247" t="s">
        <v>637</v>
      </c>
      <c r="N14" s="521"/>
      <c r="O14" s="1248" t="s">
        <v>639</v>
      </c>
      <c r="P14" s="1249"/>
      <c r="Q14" s="1249"/>
      <c r="R14" s="1249"/>
      <c r="S14" s="1249"/>
      <c r="T14" s="1250"/>
      <c r="U14" s="1231" t="s">
        <v>340</v>
      </c>
      <c r="V14" s="1244" t="s">
        <v>274</v>
      </c>
      <c r="W14" s="1163"/>
    </row>
    <row r="15" spans="1:34" s="523" customFormat="1" ht="14.25" customHeight="1">
      <c r="A15" s="585"/>
      <c r="B15" s="585"/>
      <c r="C15" s="585"/>
      <c r="D15" s="585"/>
      <c r="E15" s="585"/>
      <c r="F15" s="585"/>
      <c r="G15" s="591"/>
      <c r="H15" s="591"/>
      <c r="I15" s="531"/>
      <c r="J15" s="529"/>
      <c r="K15" s="529"/>
      <c r="L15" s="1247"/>
      <c r="M15" s="1247"/>
      <c r="N15" s="521"/>
      <c r="O15" s="1253" t="s">
        <v>769</v>
      </c>
      <c r="P15" s="1251" t="s">
        <v>270</v>
      </c>
      <c r="Q15" s="1252"/>
      <c r="R15" s="1229" t="s">
        <v>652</v>
      </c>
      <c r="S15" s="1229"/>
      <c r="T15" s="1230"/>
      <c r="U15" s="1232"/>
      <c r="V15" s="1245"/>
      <c r="W15" s="1163"/>
      <c r="X15" s="585"/>
      <c r="Y15" s="585"/>
      <c r="Z15" s="585"/>
      <c r="AA15" s="585"/>
      <c r="AB15" s="585"/>
      <c r="AC15" s="585"/>
      <c r="AD15" s="585"/>
      <c r="AE15" s="585"/>
      <c r="AF15" s="585"/>
      <c r="AG15" s="585"/>
      <c r="AH15" s="585"/>
    </row>
    <row r="16" spans="1:34" ht="33.75">
      <c r="J16" s="482"/>
      <c r="K16" s="482"/>
      <c r="L16" s="1247"/>
      <c r="M16" s="1247"/>
      <c r="N16" s="520"/>
      <c r="O16" s="1254"/>
      <c r="P16" s="535" t="s">
        <v>762</v>
      </c>
      <c r="Q16" s="535" t="s">
        <v>763</v>
      </c>
      <c r="R16" s="536" t="s">
        <v>273</v>
      </c>
      <c r="S16" s="1242" t="s">
        <v>272</v>
      </c>
      <c r="T16" s="1243"/>
      <c r="U16" s="1233"/>
      <c r="V16" s="1246"/>
      <c r="W16" s="1163"/>
    </row>
    <row r="17" spans="1:35">
      <c r="J17" s="482"/>
      <c r="K17" s="490">
        <v>1</v>
      </c>
      <c r="L17" s="525" t="s">
        <v>92</v>
      </c>
      <c r="M17" s="525" t="s">
        <v>48</v>
      </c>
      <c r="N17" s="496" t="s">
        <v>48</v>
      </c>
      <c r="O17" s="488">
        <f ca="1">OFFSET(O17,0,-1)+1</f>
        <v>3</v>
      </c>
      <c r="P17" s="488">
        <f ca="1">OFFSET(P17,0,-1)+1</f>
        <v>4</v>
      </c>
      <c r="Q17" s="488">
        <f ca="1">OFFSET(Q17,0,-1)+1</f>
        <v>5</v>
      </c>
      <c r="R17" s="488">
        <f ca="1">OFFSET(R17,0,-1)+1</f>
        <v>6</v>
      </c>
      <c r="S17" s="1236">
        <f ca="1">OFFSET(S17,0,-1)+1</f>
        <v>7</v>
      </c>
      <c r="T17" s="1236"/>
      <c r="U17" s="488">
        <f ca="1">OFFSET(U17,0,-2)+1</f>
        <v>8</v>
      </c>
      <c r="V17" s="651">
        <f ca="1">OFFSET(V17,0,-1)</f>
        <v>8</v>
      </c>
      <c r="W17" s="488">
        <f ca="1">OFFSET(W17,0,-1)+1</f>
        <v>9</v>
      </c>
    </row>
    <row r="18" spans="1:35" ht="22.5">
      <c r="A18" s="1220">
        <v>1</v>
      </c>
      <c r="B18" s="958"/>
      <c r="C18" s="958"/>
      <c r="D18" s="958"/>
      <c r="E18" s="959"/>
      <c r="F18" s="960"/>
      <c r="G18" s="960"/>
      <c r="H18" s="960"/>
      <c r="I18" s="961"/>
      <c r="J18" s="956"/>
      <c r="K18" s="963"/>
      <c r="L18" s="593">
        <f>mergeValue(A18)</f>
        <v>1</v>
      </c>
      <c r="M18" s="641" t="s">
        <v>20</v>
      </c>
      <c r="N18" s="580"/>
      <c r="O18" s="1266"/>
      <c r="P18" s="1266"/>
      <c r="Q18" s="1266"/>
      <c r="R18" s="1266"/>
      <c r="S18" s="1266"/>
      <c r="T18" s="1266"/>
      <c r="U18" s="1266"/>
      <c r="V18" s="1266"/>
      <c r="W18" s="630" t="s">
        <v>656</v>
      </c>
    </row>
    <row r="19" spans="1:35" ht="22.5">
      <c r="A19" s="1220"/>
      <c r="B19" s="1220">
        <v>1</v>
      </c>
      <c r="C19" s="958"/>
      <c r="D19" s="958"/>
      <c r="E19" s="960"/>
      <c r="F19" s="960"/>
      <c r="G19" s="960"/>
      <c r="H19" s="960"/>
      <c r="I19" s="955"/>
      <c r="J19" s="954"/>
      <c r="K19" s="957"/>
      <c r="L19" s="593" t="str">
        <f>mergeValue(A19) &amp;"."&amp; mergeValue(B19)</f>
        <v>1.1</v>
      </c>
      <c r="M19" s="546" t="s">
        <v>16</v>
      </c>
      <c r="N19" s="580"/>
      <c r="O19" s="1266"/>
      <c r="P19" s="1266"/>
      <c r="Q19" s="1266"/>
      <c r="R19" s="1266"/>
      <c r="S19" s="1266"/>
      <c r="T19" s="1266"/>
      <c r="U19" s="1266"/>
      <c r="V19" s="1266"/>
      <c r="W19" s="630" t="s">
        <v>476</v>
      </c>
    </row>
    <row r="20" spans="1:35" ht="22.5">
      <c r="A20" s="1220"/>
      <c r="B20" s="1220"/>
      <c r="C20" s="1220">
        <v>1</v>
      </c>
      <c r="D20" s="958"/>
      <c r="E20" s="960"/>
      <c r="F20" s="960"/>
      <c r="G20" s="960"/>
      <c r="H20" s="960"/>
      <c r="I20" s="962"/>
      <c r="J20" s="954"/>
      <c r="K20" s="957"/>
      <c r="L20" s="593" t="str">
        <f>mergeValue(A20) &amp;"."&amp; mergeValue(B20)&amp;"."&amp; mergeValue(C20)</f>
        <v>1.1.1</v>
      </c>
      <c r="M20" s="547" t="s">
        <v>7</v>
      </c>
      <c r="N20" s="580"/>
      <c r="O20" s="1266"/>
      <c r="P20" s="1266"/>
      <c r="Q20" s="1266"/>
      <c r="R20" s="1266"/>
      <c r="S20" s="1266"/>
      <c r="T20" s="1266"/>
      <c r="U20" s="1266"/>
      <c r="V20" s="1266"/>
      <c r="W20" s="630" t="s">
        <v>631</v>
      </c>
    </row>
    <row r="21" spans="1:35" ht="22.5">
      <c r="A21" s="1220"/>
      <c r="B21" s="1220"/>
      <c r="C21" s="1220"/>
      <c r="D21" s="1220">
        <v>1</v>
      </c>
      <c r="E21" s="960"/>
      <c r="F21" s="960"/>
      <c r="G21" s="960"/>
      <c r="H21" s="960"/>
      <c r="I21" s="962"/>
      <c r="J21" s="954"/>
      <c r="K21" s="957"/>
      <c r="L21" s="593" t="str">
        <f>mergeValue(A21) &amp;"."&amp; mergeValue(B21)&amp;"."&amp; mergeValue(C21)&amp;"."&amp; mergeValue(D21)</f>
        <v>1.1.1.1</v>
      </c>
      <c r="M21" s="548" t="s">
        <v>22</v>
      </c>
      <c r="N21" s="580"/>
      <c r="O21" s="1266"/>
      <c r="P21" s="1266"/>
      <c r="Q21" s="1266"/>
      <c r="R21" s="1266"/>
      <c r="S21" s="1266"/>
      <c r="T21" s="1266"/>
      <c r="U21" s="1266"/>
      <c r="V21" s="1266"/>
      <c r="W21" s="630" t="s">
        <v>632</v>
      </c>
    </row>
    <row r="22" spans="1:35" ht="11.25" hidden="1" customHeight="1">
      <c r="A22" s="1220"/>
      <c r="B22" s="1220"/>
      <c r="C22" s="1220"/>
      <c r="D22" s="1220"/>
      <c r="E22" s="1220">
        <v>1</v>
      </c>
      <c r="F22" s="960"/>
      <c r="G22" s="960"/>
      <c r="H22" s="958">
        <v>1</v>
      </c>
      <c r="I22" s="1220">
        <v>1</v>
      </c>
      <c r="J22" s="960"/>
      <c r="K22" s="965"/>
      <c r="L22" s="593"/>
      <c r="M22" s="554"/>
      <c r="N22" s="581"/>
      <c r="O22" s="631"/>
      <c r="P22" s="631"/>
      <c r="Q22" s="631"/>
      <c r="R22" s="631"/>
      <c r="S22" s="631"/>
      <c r="T22" s="631"/>
      <c r="U22" s="631"/>
      <c r="V22" s="508"/>
      <c r="W22" s="559"/>
    </row>
    <row r="23" spans="1:35" ht="90">
      <c r="A23" s="1220"/>
      <c r="B23" s="1220"/>
      <c r="C23" s="1220"/>
      <c r="D23" s="1220"/>
      <c r="E23" s="1220"/>
      <c r="F23" s="1220">
        <v>1</v>
      </c>
      <c r="G23" s="958"/>
      <c r="H23" s="958"/>
      <c r="I23" s="1220"/>
      <c r="J23" s="1220">
        <v>1</v>
      </c>
      <c r="K23" s="966"/>
      <c r="L23" s="593" t="str">
        <f>mergeValue(A23) &amp;"."&amp; mergeValue(B23)&amp;"."&amp; mergeValue(C23)&amp;"."&amp; mergeValue(D23)&amp;"."&amp;  mergeValue(F23)</f>
        <v>1.1.1.1.1</v>
      </c>
      <c r="M23" s="555" t="s">
        <v>10</v>
      </c>
      <c r="N23" s="581"/>
      <c r="O23" s="1222"/>
      <c r="P23" s="1222"/>
      <c r="Q23" s="1222"/>
      <c r="R23" s="1222"/>
      <c r="S23" s="1222"/>
      <c r="T23" s="1222"/>
      <c r="U23" s="1222"/>
      <c r="V23" s="1222"/>
      <c r="W23" s="630" t="s">
        <v>633</v>
      </c>
      <c r="Y23" s="504" t="str">
        <f>strCheckUnique(Z23:Z26)</f>
        <v/>
      </c>
      <c r="AA23" s="504"/>
    </row>
    <row r="24" spans="1:35" ht="189" customHeight="1">
      <c r="A24" s="1220"/>
      <c r="B24" s="1220"/>
      <c r="C24" s="1220"/>
      <c r="D24" s="1220"/>
      <c r="E24" s="1220"/>
      <c r="F24" s="1220"/>
      <c r="G24" s="958">
        <v>1</v>
      </c>
      <c r="H24" s="958"/>
      <c r="I24" s="1220"/>
      <c r="J24" s="1220"/>
      <c r="K24" s="966">
        <v>1</v>
      </c>
      <c r="L24" s="593" t="str">
        <f>mergeValue(A24) &amp;"."&amp; mergeValue(B24)&amp;"."&amp; mergeValue(C24)&amp;"."&amp; mergeValue(D24)&amp;"."&amp; mergeValue(F24)&amp;"."&amp; mergeValue(G24)</f>
        <v>1.1.1.1.1.1</v>
      </c>
      <c r="M24" s="1065"/>
      <c r="N24" s="586"/>
      <c r="O24" s="562"/>
      <c r="P24" s="562"/>
      <c r="Q24" s="1090"/>
      <c r="R24" s="1256"/>
      <c r="S24" s="1227" t="s">
        <v>83</v>
      </c>
      <c r="T24" s="1256"/>
      <c r="U24" s="1227" t="s">
        <v>84</v>
      </c>
      <c r="V24" s="578"/>
      <c r="W24" s="1237" t="s">
        <v>657</v>
      </c>
      <c r="X24" s="500" t="str">
        <f>strCheckDate(O25:V25)</f>
        <v/>
      </c>
      <c r="Y24" s="504"/>
      <c r="Z24" s="504" t="str">
        <f>IF(M24="","",M24 )</f>
        <v/>
      </c>
      <c r="AA24" s="504"/>
      <c r="AB24" s="504"/>
      <c r="AC24" s="504"/>
    </row>
    <row r="25" spans="1:35" ht="11.25" hidden="1">
      <c r="A25" s="1220"/>
      <c r="B25" s="1220"/>
      <c r="C25" s="1220"/>
      <c r="D25" s="1220"/>
      <c r="E25" s="1220"/>
      <c r="F25" s="1220"/>
      <c r="G25" s="958"/>
      <c r="H25" s="958"/>
      <c r="I25" s="1220"/>
      <c r="J25" s="1220"/>
      <c r="K25" s="966"/>
      <c r="L25" s="600"/>
      <c r="M25" s="646"/>
      <c r="N25" s="586"/>
      <c r="O25" s="562"/>
      <c r="P25" s="562"/>
      <c r="Q25" s="584" t="str">
        <f>R24 &amp; "-" &amp; T24</f>
        <v>-</v>
      </c>
      <c r="R25" s="1226"/>
      <c r="S25" s="1227"/>
      <c r="T25" s="1226"/>
      <c r="U25" s="1227"/>
      <c r="V25" s="578"/>
      <c r="W25" s="1238"/>
    </row>
    <row r="26" spans="1:35" s="476" customFormat="1" ht="15" customHeight="1">
      <c r="A26" s="1220"/>
      <c r="B26" s="1220"/>
      <c r="C26" s="1220"/>
      <c r="D26" s="1220"/>
      <c r="E26" s="1220"/>
      <c r="F26" s="1220"/>
      <c r="G26" s="960"/>
      <c r="H26" s="958"/>
      <c r="I26" s="1220"/>
      <c r="J26" s="1220"/>
      <c r="K26" s="965"/>
      <c r="L26" s="538"/>
      <c r="M26" s="556" t="s">
        <v>25</v>
      </c>
      <c r="N26" s="551"/>
      <c r="O26" s="545"/>
      <c r="P26" s="545"/>
      <c r="Q26" s="545"/>
      <c r="R26" s="573"/>
      <c r="S26" s="564"/>
      <c r="T26" s="563"/>
      <c r="U26" s="551"/>
      <c r="V26" s="560"/>
      <c r="W26" s="1239"/>
      <c r="X26" s="501"/>
      <c r="Y26" s="501"/>
      <c r="Z26" s="501"/>
      <c r="AA26" s="501"/>
      <c r="AB26" s="501"/>
      <c r="AC26" s="501"/>
      <c r="AD26" s="501"/>
      <c r="AE26" s="501"/>
      <c r="AF26" s="501"/>
      <c r="AG26" s="501"/>
      <c r="AH26" s="501"/>
    </row>
    <row r="27" spans="1:35" s="476" customFormat="1" ht="15" customHeight="1">
      <c r="A27" s="1220"/>
      <c r="B27" s="1220"/>
      <c r="C27" s="1220"/>
      <c r="D27" s="1220"/>
      <c r="E27" s="1220"/>
      <c r="F27" s="960"/>
      <c r="G27" s="960"/>
      <c r="H27" s="958"/>
      <c r="I27" s="122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6" customFormat="1" ht="15" hidden="1" customHeight="1">
      <c r="A28" s="1220"/>
      <c r="B28" s="1220"/>
      <c r="C28" s="1220"/>
      <c r="D28" s="122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6" customFormat="1" ht="15" customHeight="1">
      <c r="A29" s="1220"/>
      <c r="B29" s="1220"/>
      <c r="C29" s="122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6" customFormat="1" ht="15" customHeight="1">
      <c r="A30" s="1220"/>
      <c r="B30" s="122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6" customFormat="1" ht="15" customHeight="1">
      <c r="A31" s="122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6" customFormat="1" ht="15" customHeight="1">
      <c r="A32" s="952"/>
      <c r="B32" s="952"/>
      <c r="C32" s="952"/>
      <c r="D32" s="952"/>
      <c r="E32" s="952"/>
      <c r="F32" s="952"/>
      <c r="G32" s="952"/>
      <c r="H32" s="952"/>
      <c r="I32" s="952"/>
      <c r="J32" s="952"/>
      <c r="K32" s="952"/>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41.75" customHeight="1">
      <c r="L34" s="1">
        <v>1</v>
      </c>
      <c r="M34" s="1213" t="s">
        <v>658</v>
      </c>
      <c r="N34" s="1213"/>
      <c r="O34" s="1213"/>
      <c r="P34" s="1213"/>
      <c r="Q34" s="1213"/>
      <c r="R34" s="1213"/>
      <c r="S34" s="1213"/>
      <c r="T34" s="1213"/>
      <c r="U34" s="1213"/>
      <c r="V34" s="1213"/>
      <c r="W34" s="121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5"/>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67</v>
      </c>
    </row>
    <row r="2" spans="1:20" ht="22.5">
      <c r="F2" s="1214" t="s">
        <v>490</v>
      </c>
      <c r="G2" s="1215"/>
      <c r="H2" s="1216"/>
      <c r="I2" s="435"/>
    </row>
    <row r="3" spans="1:20" ht="3" customHeight="1"/>
    <row r="4" spans="1:20" s="190" customFormat="1" ht="11.25">
      <c r="A4" s="213"/>
      <c r="B4" s="213"/>
      <c r="C4" s="213"/>
      <c r="D4" s="213"/>
      <c r="F4" s="1163" t="s">
        <v>453</v>
      </c>
      <c r="G4" s="1163"/>
      <c r="H4" s="1163"/>
      <c r="I4" s="1217" t="s">
        <v>454</v>
      </c>
      <c r="J4" s="213"/>
      <c r="K4" s="213"/>
      <c r="L4" s="213"/>
      <c r="M4" s="213"/>
      <c r="N4" s="213"/>
      <c r="O4" s="213"/>
      <c r="P4" s="213"/>
      <c r="Q4" s="213"/>
      <c r="R4" s="213"/>
      <c r="S4" s="213"/>
      <c r="T4" s="213"/>
    </row>
    <row r="5" spans="1:20" s="190" customFormat="1" ht="11.25" customHeight="1">
      <c r="A5" s="213"/>
      <c r="B5" s="213"/>
      <c r="C5" s="213"/>
      <c r="D5" s="213"/>
      <c r="F5" s="318" t="s">
        <v>91</v>
      </c>
      <c r="G5" s="336" t="s">
        <v>456</v>
      </c>
      <c r="H5" s="317" t="s">
        <v>441</v>
      </c>
      <c r="I5" s="1217"/>
      <c r="J5" s="213"/>
      <c r="K5" s="213"/>
      <c r="L5" s="213"/>
      <c r="M5" s="213"/>
      <c r="N5" s="213"/>
      <c r="O5" s="213"/>
      <c r="P5" s="213"/>
      <c r="Q5" s="213"/>
      <c r="R5" s="213"/>
      <c r="S5" s="213"/>
      <c r="T5" s="213"/>
    </row>
    <row r="6" spans="1:20" s="190" customFormat="1" ht="12" customHeight="1">
      <c r="A6" s="213"/>
      <c r="B6" s="213"/>
      <c r="C6" s="213"/>
      <c r="D6" s="213"/>
      <c r="F6" s="319" t="s">
        <v>92</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491</v>
      </c>
      <c r="H7" s="316" t="str">
        <f>IF(dateCh="","",dateCh)</f>
        <v>20.12.2021</v>
      </c>
      <c r="I7" s="196" t="s">
        <v>492</v>
      </c>
      <c r="J7" s="333"/>
      <c r="K7" s="213"/>
      <c r="L7" s="213"/>
      <c r="M7" s="213"/>
      <c r="N7" s="213"/>
      <c r="O7" s="213"/>
      <c r="P7" s="213"/>
      <c r="Q7" s="213"/>
      <c r="R7" s="213"/>
      <c r="S7" s="213"/>
      <c r="T7" s="213"/>
    </row>
    <row r="8" spans="1:20" s="190" customFormat="1" ht="45">
      <c r="A8" s="1218">
        <v>1</v>
      </c>
      <c r="B8" s="213"/>
      <c r="C8" s="213"/>
      <c r="D8" s="213"/>
      <c r="F8" s="334" t="str">
        <f>"2." &amp;mergeValue(A8)</f>
        <v>2.1</v>
      </c>
      <c r="G8" s="416" t="s">
        <v>493</v>
      </c>
      <c r="H8" s="316" t="str">
        <f>IF('Перечень тарифов'!R36="","наименование отсутствует","" &amp; 'Перечень тарифов'!R36 &amp; "")</f>
        <v>наименование отсутствует</v>
      </c>
      <c r="I8" s="196" t="s">
        <v>588</v>
      </c>
      <c r="J8" s="333"/>
      <c r="K8" s="213"/>
      <c r="L8" s="213"/>
      <c r="M8" s="213"/>
      <c r="N8" s="213"/>
      <c r="O8" s="213"/>
      <c r="P8" s="213"/>
      <c r="Q8" s="213"/>
      <c r="R8" s="213"/>
      <c r="S8" s="213"/>
      <c r="T8" s="213"/>
    </row>
    <row r="9" spans="1:20" s="190" customFormat="1" ht="22.5">
      <c r="A9" s="1218"/>
      <c r="B9" s="213"/>
      <c r="C9" s="213"/>
      <c r="D9" s="213"/>
      <c r="F9" s="334" t="str">
        <f>"3." &amp;mergeValue(A9)</f>
        <v>3.1</v>
      </c>
      <c r="G9" s="416" t="s">
        <v>494</v>
      </c>
      <c r="H9" s="316"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9" s="196" t="s">
        <v>586</v>
      </c>
      <c r="J9" s="333"/>
      <c r="K9" s="213"/>
      <c r="L9" s="213"/>
      <c r="M9" s="213"/>
      <c r="N9" s="213"/>
      <c r="O9" s="213"/>
      <c r="P9" s="213"/>
      <c r="Q9" s="213"/>
      <c r="R9" s="213"/>
      <c r="S9" s="213"/>
      <c r="T9" s="213"/>
    </row>
    <row r="10" spans="1:20" s="190" customFormat="1" ht="22.5">
      <c r="A10" s="1218"/>
      <c r="B10" s="213"/>
      <c r="C10" s="213"/>
      <c r="D10" s="213"/>
      <c r="F10" s="334" t="str">
        <f>"4."&amp;mergeValue(A10)</f>
        <v>4.1</v>
      </c>
      <c r="G10" s="416" t="s">
        <v>495</v>
      </c>
      <c r="H10" s="317" t="s">
        <v>457</v>
      </c>
      <c r="I10" s="196"/>
      <c r="J10" s="333"/>
      <c r="K10" s="213"/>
      <c r="L10" s="213"/>
      <c r="M10" s="213"/>
      <c r="N10" s="213"/>
      <c r="O10" s="213"/>
      <c r="P10" s="213"/>
      <c r="Q10" s="213"/>
      <c r="R10" s="213"/>
      <c r="S10" s="213"/>
      <c r="T10" s="213"/>
    </row>
    <row r="11" spans="1:20" s="190" customFormat="1" ht="18.75">
      <c r="A11" s="1218"/>
      <c r="B11" s="1218">
        <v>1</v>
      </c>
      <c r="C11" s="343"/>
      <c r="D11" s="343"/>
      <c r="F11" s="334" t="str">
        <f>"4."&amp;mergeValue(A11) &amp;"."&amp;mergeValue(B11)</f>
        <v>4.1.1</v>
      </c>
      <c r="G11" s="323" t="s">
        <v>590</v>
      </c>
      <c r="H11" s="316" t="str">
        <f>IF(region_name="","",region_name)</f>
        <v>Ленинградская область</v>
      </c>
      <c r="I11" s="196" t="s">
        <v>498</v>
      </c>
      <c r="J11" s="333"/>
      <c r="K11" s="213"/>
      <c r="L11" s="213"/>
      <c r="M11" s="213"/>
      <c r="N11" s="213"/>
      <c r="O11" s="213"/>
      <c r="P11" s="213"/>
      <c r="Q11" s="213"/>
      <c r="R11" s="213"/>
      <c r="S11" s="213"/>
      <c r="T11" s="213"/>
    </row>
    <row r="12" spans="1:20" s="190" customFormat="1" ht="22.5">
      <c r="A12" s="1218"/>
      <c r="B12" s="1218"/>
      <c r="C12" s="1218">
        <v>1</v>
      </c>
      <c r="D12" s="343"/>
      <c r="F12" s="334" t="str">
        <f>"4."&amp;mergeValue(A12) &amp;"."&amp;mergeValue(B12)&amp;"."&amp;mergeValue(C12)</f>
        <v>4.1.1.1</v>
      </c>
      <c r="G12" s="340" t="s">
        <v>496</v>
      </c>
      <c r="H12" s="316" t="str">
        <f>IF(Территории!H13="","","" &amp; Территории!H13 &amp; "")</f>
        <v>Бокситогорский муниципальный район</v>
      </c>
      <c r="I12" s="196" t="s">
        <v>499</v>
      </c>
      <c r="J12" s="333"/>
      <c r="K12" s="213"/>
      <c r="L12" s="213"/>
      <c r="M12" s="213"/>
      <c r="N12" s="213"/>
      <c r="O12" s="213"/>
      <c r="P12" s="213"/>
      <c r="Q12" s="213"/>
      <c r="R12" s="213"/>
      <c r="S12" s="213"/>
      <c r="T12" s="213"/>
    </row>
    <row r="13" spans="1:20" s="190" customFormat="1" ht="56.25">
      <c r="A13" s="1218"/>
      <c r="B13" s="1218"/>
      <c r="C13" s="1218"/>
      <c r="D13" s="343">
        <v>1</v>
      </c>
      <c r="F13" s="334" t="str">
        <f>"4."&amp;mergeValue(A13) &amp;"."&amp;mergeValue(B13)&amp;"."&amp;mergeValue(C13)&amp;"."&amp;mergeValue(D13)</f>
        <v>4.1.1.1.1</v>
      </c>
      <c r="G13" s="419" t="s">
        <v>497</v>
      </c>
      <c r="H13" s="316" t="str">
        <f>IF(Территории!R14="","","" &amp; Территории!R14 &amp; "")</f>
        <v>Бокситогорское (41603101)</v>
      </c>
      <c r="I13" s="1108" t="s">
        <v>589</v>
      </c>
      <c r="J13" s="333"/>
      <c r="K13" s="213"/>
      <c r="L13" s="213"/>
      <c r="M13" s="213"/>
      <c r="N13" s="213"/>
      <c r="O13" s="213"/>
      <c r="P13" s="213"/>
      <c r="Q13" s="213"/>
      <c r="R13" s="213"/>
      <c r="S13" s="213"/>
      <c r="T13" s="213"/>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213" t="s">
        <v>591</v>
      </c>
      <c r="H15" s="1213"/>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Z41"/>
  <sheetViews>
    <sheetView showGridLines="0" topLeftCell="I4" zoomScale="80" zoomScaleNormal="80" workbookViewId="0">
      <selection activeCell="L5" sqref="L5:T5"/>
    </sheetView>
  </sheetViews>
  <sheetFormatPr defaultColWidth="10.5703125" defaultRowHeight="14.25"/>
  <cols>
    <col min="1" max="6" width="10.5703125" style="500" hidden="1" customWidth="1"/>
    <col min="7" max="8" width="11.140625" style="506"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6" width="23.7109375" style="477" customWidth="1"/>
    <col min="17"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customWidth="1"/>
    <col min="27" max="28" width="23.7109375" style="1057" customWidth="1"/>
    <col min="29" max="33" width="23.7109375" style="1057" hidden="1" customWidth="1"/>
    <col min="34" max="34" width="1.7109375" style="1057" hidden="1" customWidth="1"/>
    <col min="35" max="35" width="11.7109375" style="1057" customWidth="1"/>
    <col min="36" max="36" width="3.7109375" style="1057" customWidth="1"/>
    <col min="37" max="37" width="11.7109375" style="1057" customWidth="1"/>
    <col min="38" max="38" width="8.5703125" style="1057" hidden="1" customWidth="1"/>
    <col min="39" max="39" width="4.7109375" style="477" customWidth="1"/>
    <col min="40" max="40" width="115.7109375" style="477" customWidth="1"/>
    <col min="41" max="45" width="10.5703125" style="500"/>
    <col min="46" max="261" width="10.5703125" style="477"/>
    <col min="262" max="269" width="0" style="477" hidden="1" customWidth="1"/>
    <col min="270" max="272" width="3.7109375" style="477" customWidth="1"/>
    <col min="273" max="273" width="12.7109375" style="477" customWidth="1"/>
    <col min="274" max="274" width="47.42578125" style="477" customWidth="1"/>
    <col min="275" max="283" width="0" style="477" hidden="1" customWidth="1"/>
    <col min="284" max="284" width="11.7109375" style="477" customWidth="1"/>
    <col min="285" max="285" width="6.42578125" style="477" bestFit="1" customWidth="1"/>
    <col min="286" max="286" width="11.7109375" style="477" customWidth="1"/>
    <col min="287" max="287" width="0" style="477" hidden="1" customWidth="1"/>
    <col min="288" max="288" width="3.7109375" style="477" customWidth="1"/>
    <col min="289" max="289" width="11.140625" style="477" bestFit="1" customWidth="1"/>
    <col min="290" max="517" width="10.5703125" style="477"/>
    <col min="518" max="525" width="0" style="477" hidden="1" customWidth="1"/>
    <col min="526" max="528" width="3.7109375" style="477" customWidth="1"/>
    <col min="529" max="529" width="12.7109375" style="477" customWidth="1"/>
    <col min="530" max="530" width="47.42578125" style="477" customWidth="1"/>
    <col min="531" max="539" width="0" style="477" hidden="1" customWidth="1"/>
    <col min="540" max="540" width="11.7109375" style="477" customWidth="1"/>
    <col min="541" max="541" width="6.42578125" style="477" bestFit="1" customWidth="1"/>
    <col min="542" max="542" width="11.7109375" style="477" customWidth="1"/>
    <col min="543" max="543" width="0" style="477" hidden="1" customWidth="1"/>
    <col min="544" max="544" width="3.7109375" style="477" customWidth="1"/>
    <col min="545" max="545" width="11.140625" style="477" bestFit="1" customWidth="1"/>
    <col min="546" max="773" width="10.5703125" style="477"/>
    <col min="774" max="781" width="0" style="477" hidden="1" customWidth="1"/>
    <col min="782" max="784" width="3.7109375" style="477" customWidth="1"/>
    <col min="785" max="785" width="12.7109375" style="477" customWidth="1"/>
    <col min="786" max="786" width="47.42578125" style="477" customWidth="1"/>
    <col min="787" max="795" width="0" style="477" hidden="1" customWidth="1"/>
    <col min="796" max="796" width="11.7109375" style="477" customWidth="1"/>
    <col min="797" max="797" width="6.42578125" style="477" bestFit="1" customWidth="1"/>
    <col min="798" max="798" width="11.7109375" style="477" customWidth="1"/>
    <col min="799" max="799" width="0" style="477" hidden="1" customWidth="1"/>
    <col min="800" max="800" width="3.7109375" style="477" customWidth="1"/>
    <col min="801" max="801" width="11.140625" style="477" bestFit="1" customWidth="1"/>
    <col min="802" max="1029" width="10.5703125" style="477"/>
    <col min="1030" max="1037" width="0" style="477" hidden="1" customWidth="1"/>
    <col min="1038" max="1040" width="3.7109375" style="477" customWidth="1"/>
    <col min="1041" max="1041" width="12.7109375" style="477" customWidth="1"/>
    <col min="1042" max="1042" width="47.42578125" style="477" customWidth="1"/>
    <col min="1043" max="1051" width="0" style="477" hidden="1" customWidth="1"/>
    <col min="1052" max="1052" width="11.7109375" style="477" customWidth="1"/>
    <col min="1053" max="1053" width="6.42578125" style="477" bestFit="1" customWidth="1"/>
    <col min="1054" max="1054" width="11.7109375" style="477" customWidth="1"/>
    <col min="1055" max="1055" width="0" style="477" hidden="1" customWidth="1"/>
    <col min="1056" max="1056" width="3.7109375" style="477" customWidth="1"/>
    <col min="1057" max="1057" width="11.140625" style="477" bestFit="1" customWidth="1"/>
    <col min="1058" max="1285" width="10.5703125" style="477"/>
    <col min="1286" max="1293" width="0" style="477" hidden="1" customWidth="1"/>
    <col min="1294" max="1296" width="3.7109375" style="477" customWidth="1"/>
    <col min="1297" max="1297" width="12.7109375" style="477" customWidth="1"/>
    <col min="1298" max="1298" width="47.42578125" style="477" customWidth="1"/>
    <col min="1299" max="1307" width="0" style="477" hidden="1" customWidth="1"/>
    <col min="1308" max="1308" width="11.7109375" style="477" customWidth="1"/>
    <col min="1309" max="1309" width="6.42578125" style="477" bestFit="1" customWidth="1"/>
    <col min="1310" max="1310" width="11.7109375" style="477" customWidth="1"/>
    <col min="1311" max="1311" width="0" style="477" hidden="1" customWidth="1"/>
    <col min="1312" max="1312" width="3.7109375" style="477" customWidth="1"/>
    <col min="1313" max="1313" width="11.140625" style="477" bestFit="1" customWidth="1"/>
    <col min="1314" max="1541" width="10.5703125" style="477"/>
    <col min="1542" max="1549" width="0" style="477" hidden="1" customWidth="1"/>
    <col min="1550" max="1552" width="3.7109375" style="477" customWidth="1"/>
    <col min="1553" max="1553" width="12.7109375" style="477" customWidth="1"/>
    <col min="1554" max="1554" width="47.42578125" style="477" customWidth="1"/>
    <col min="1555" max="1563" width="0" style="477" hidden="1" customWidth="1"/>
    <col min="1564" max="1564" width="11.7109375" style="477" customWidth="1"/>
    <col min="1565" max="1565" width="6.42578125" style="477" bestFit="1" customWidth="1"/>
    <col min="1566" max="1566" width="11.7109375" style="477" customWidth="1"/>
    <col min="1567" max="1567" width="0" style="477" hidden="1" customWidth="1"/>
    <col min="1568" max="1568" width="3.7109375" style="477" customWidth="1"/>
    <col min="1569" max="1569" width="11.140625" style="477" bestFit="1" customWidth="1"/>
    <col min="1570" max="1797" width="10.5703125" style="477"/>
    <col min="1798" max="1805" width="0" style="477" hidden="1" customWidth="1"/>
    <col min="1806" max="1808" width="3.7109375" style="477" customWidth="1"/>
    <col min="1809" max="1809" width="12.7109375" style="477" customWidth="1"/>
    <col min="1810" max="1810" width="47.42578125" style="477" customWidth="1"/>
    <col min="1811" max="1819" width="0" style="477" hidden="1" customWidth="1"/>
    <col min="1820" max="1820" width="11.7109375" style="477" customWidth="1"/>
    <col min="1821" max="1821" width="6.42578125" style="477" bestFit="1" customWidth="1"/>
    <col min="1822" max="1822" width="11.7109375" style="477" customWidth="1"/>
    <col min="1823" max="1823" width="0" style="477" hidden="1" customWidth="1"/>
    <col min="1824" max="1824" width="3.7109375" style="477" customWidth="1"/>
    <col min="1825" max="1825" width="11.140625" style="477" bestFit="1" customWidth="1"/>
    <col min="1826" max="2053" width="10.5703125" style="477"/>
    <col min="2054" max="2061" width="0" style="477" hidden="1" customWidth="1"/>
    <col min="2062" max="2064" width="3.7109375" style="477" customWidth="1"/>
    <col min="2065" max="2065" width="12.7109375" style="477" customWidth="1"/>
    <col min="2066" max="2066" width="47.42578125" style="477" customWidth="1"/>
    <col min="2067" max="2075" width="0" style="477" hidden="1" customWidth="1"/>
    <col min="2076" max="2076" width="11.7109375" style="477" customWidth="1"/>
    <col min="2077" max="2077" width="6.42578125" style="477" bestFit="1" customWidth="1"/>
    <col min="2078" max="2078" width="11.7109375" style="477" customWidth="1"/>
    <col min="2079" max="2079" width="0" style="477" hidden="1" customWidth="1"/>
    <col min="2080" max="2080" width="3.7109375" style="477" customWidth="1"/>
    <col min="2081" max="2081" width="11.140625" style="477" bestFit="1" customWidth="1"/>
    <col min="2082" max="2309" width="10.5703125" style="477"/>
    <col min="2310" max="2317" width="0" style="477" hidden="1" customWidth="1"/>
    <col min="2318" max="2320" width="3.7109375" style="477" customWidth="1"/>
    <col min="2321" max="2321" width="12.7109375" style="477" customWidth="1"/>
    <col min="2322" max="2322" width="47.42578125" style="477" customWidth="1"/>
    <col min="2323" max="2331" width="0" style="477" hidden="1" customWidth="1"/>
    <col min="2332" max="2332" width="11.7109375" style="477" customWidth="1"/>
    <col min="2333" max="2333" width="6.42578125" style="477" bestFit="1" customWidth="1"/>
    <col min="2334" max="2334" width="11.7109375" style="477" customWidth="1"/>
    <col min="2335" max="2335" width="0" style="477" hidden="1" customWidth="1"/>
    <col min="2336" max="2336" width="3.7109375" style="477" customWidth="1"/>
    <col min="2337" max="2337" width="11.140625" style="477" bestFit="1" customWidth="1"/>
    <col min="2338" max="2565" width="10.5703125" style="477"/>
    <col min="2566" max="2573" width="0" style="477" hidden="1" customWidth="1"/>
    <col min="2574" max="2576" width="3.7109375" style="477" customWidth="1"/>
    <col min="2577" max="2577" width="12.7109375" style="477" customWidth="1"/>
    <col min="2578" max="2578" width="47.42578125" style="477" customWidth="1"/>
    <col min="2579" max="2587" width="0" style="477" hidden="1" customWidth="1"/>
    <col min="2588" max="2588" width="11.7109375" style="477" customWidth="1"/>
    <col min="2589" max="2589" width="6.42578125" style="477" bestFit="1" customWidth="1"/>
    <col min="2590" max="2590" width="11.7109375" style="477" customWidth="1"/>
    <col min="2591" max="2591" width="0" style="477" hidden="1" customWidth="1"/>
    <col min="2592" max="2592" width="3.7109375" style="477" customWidth="1"/>
    <col min="2593" max="2593" width="11.140625" style="477" bestFit="1" customWidth="1"/>
    <col min="2594" max="2821" width="10.5703125" style="477"/>
    <col min="2822" max="2829" width="0" style="477" hidden="1" customWidth="1"/>
    <col min="2830" max="2832" width="3.7109375" style="477" customWidth="1"/>
    <col min="2833" max="2833" width="12.7109375" style="477" customWidth="1"/>
    <col min="2834" max="2834" width="47.42578125" style="477" customWidth="1"/>
    <col min="2835" max="2843" width="0" style="477" hidden="1" customWidth="1"/>
    <col min="2844" max="2844" width="11.7109375" style="477" customWidth="1"/>
    <col min="2845" max="2845" width="6.42578125" style="477" bestFit="1" customWidth="1"/>
    <col min="2846" max="2846" width="11.7109375" style="477" customWidth="1"/>
    <col min="2847" max="2847" width="0" style="477" hidden="1" customWidth="1"/>
    <col min="2848" max="2848" width="3.7109375" style="477" customWidth="1"/>
    <col min="2849" max="2849" width="11.140625" style="477" bestFit="1" customWidth="1"/>
    <col min="2850" max="3077" width="10.5703125" style="477"/>
    <col min="3078" max="3085" width="0" style="477" hidden="1" customWidth="1"/>
    <col min="3086" max="3088" width="3.7109375" style="477" customWidth="1"/>
    <col min="3089" max="3089" width="12.7109375" style="477" customWidth="1"/>
    <col min="3090" max="3090" width="47.42578125" style="477" customWidth="1"/>
    <col min="3091" max="3099" width="0" style="477" hidden="1" customWidth="1"/>
    <col min="3100" max="3100" width="11.7109375" style="477" customWidth="1"/>
    <col min="3101" max="3101" width="6.42578125" style="477" bestFit="1" customWidth="1"/>
    <col min="3102" max="3102" width="11.7109375" style="477" customWidth="1"/>
    <col min="3103" max="3103" width="0" style="477" hidden="1" customWidth="1"/>
    <col min="3104" max="3104" width="3.7109375" style="477" customWidth="1"/>
    <col min="3105" max="3105" width="11.140625" style="477" bestFit="1" customWidth="1"/>
    <col min="3106" max="3333" width="10.5703125" style="477"/>
    <col min="3334" max="3341" width="0" style="477" hidden="1" customWidth="1"/>
    <col min="3342" max="3344" width="3.7109375" style="477" customWidth="1"/>
    <col min="3345" max="3345" width="12.7109375" style="477" customWidth="1"/>
    <col min="3346" max="3346" width="47.42578125" style="477" customWidth="1"/>
    <col min="3347" max="3355" width="0" style="477" hidden="1" customWidth="1"/>
    <col min="3356" max="3356" width="11.7109375" style="477" customWidth="1"/>
    <col min="3357" max="3357" width="6.42578125" style="477" bestFit="1" customWidth="1"/>
    <col min="3358" max="3358" width="11.7109375" style="477" customWidth="1"/>
    <col min="3359" max="3359" width="0" style="477" hidden="1" customWidth="1"/>
    <col min="3360" max="3360" width="3.7109375" style="477" customWidth="1"/>
    <col min="3361" max="3361" width="11.140625" style="477" bestFit="1" customWidth="1"/>
    <col min="3362" max="3589" width="10.5703125" style="477"/>
    <col min="3590" max="3597" width="0" style="477" hidden="1" customWidth="1"/>
    <col min="3598" max="3600" width="3.7109375" style="477" customWidth="1"/>
    <col min="3601" max="3601" width="12.7109375" style="477" customWidth="1"/>
    <col min="3602" max="3602" width="47.42578125" style="477" customWidth="1"/>
    <col min="3603" max="3611" width="0" style="477" hidden="1" customWidth="1"/>
    <col min="3612" max="3612" width="11.7109375" style="477" customWidth="1"/>
    <col min="3613" max="3613" width="6.42578125" style="477" bestFit="1" customWidth="1"/>
    <col min="3614" max="3614" width="11.7109375" style="477" customWidth="1"/>
    <col min="3615" max="3615" width="0" style="477" hidden="1" customWidth="1"/>
    <col min="3616" max="3616" width="3.7109375" style="477" customWidth="1"/>
    <col min="3617" max="3617" width="11.140625" style="477" bestFit="1" customWidth="1"/>
    <col min="3618" max="3845" width="10.5703125" style="477"/>
    <col min="3846" max="3853" width="0" style="477" hidden="1" customWidth="1"/>
    <col min="3854" max="3856" width="3.7109375" style="477" customWidth="1"/>
    <col min="3857" max="3857" width="12.7109375" style="477" customWidth="1"/>
    <col min="3858" max="3858" width="47.42578125" style="477" customWidth="1"/>
    <col min="3859" max="3867" width="0" style="477" hidden="1" customWidth="1"/>
    <col min="3868" max="3868" width="11.7109375" style="477" customWidth="1"/>
    <col min="3869" max="3869" width="6.42578125" style="477" bestFit="1" customWidth="1"/>
    <col min="3870" max="3870" width="11.7109375" style="477" customWidth="1"/>
    <col min="3871" max="3871" width="0" style="477" hidden="1" customWidth="1"/>
    <col min="3872" max="3872" width="3.7109375" style="477" customWidth="1"/>
    <col min="3873" max="3873" width="11.140625" style="477" bestFit="1" customWidth="1"/>
    <col min="3874" max="4101" width="10.5703125" style="477"/>
    <col min="4102" max="4109" width="0" style="477" hidden="1" customWidth="1"/>
    <col min="4110" max="4112" width="3.7109375" style="477" customWidth="1"/>
    <col min="4113" max="4113" width="12.7109375" style="477" customWidth="1"/>
    <col min="4114" max="4114" width="47.42578125" style="477" customWidth="1"/>
    <col min="4115" max="4123" width="0" style="477" hidden="1" customWidth="1"/>
    <col min="4124" max="4124" width="11.7109375" style="477" customWidth="1"/>
    <col min="4125" max="4125" width="6.42578125" style="477" bestFit="1" customWidth="1"/>
    <col min="4126" max="4126" width="11.7109375" style="477" customWidth="1"/>
    <col min="4127" max="4127" width="0" style="477" hidden="1" customWidth="1"/>
    <col min="4128" max="4128" width="3.7109375" style="477" customWidth="1"/>
    <col min="4129" max="4129" width="11.140625" style="477" bestFit="1" customWidth="1"/>
    <col min="4130" max="4357" width="10.5703125" style="477"/>
    <col min="4358" max="4365" width="0" style="477" hidden="1" customWidth="1"/>
    <col min="4366" max="4368" width="3.7109375" style="477" customWidth="1"/>
    <col min="4369" max="4369" width="12.7109375" style="477" customWidth="1"/>
    <col min="4370" max="4370" width="47.42578125" style="477" customWidth="1"/>
    <col min="4371" max="4379" width="0" style="477" hidden="1" customWidth="1"/>
    <col min="4380" max="4380" width="11.7109375" style="477" customWidth="1"/>
    <col min="4381" max="4381" width="6.42578125" style="477" bestFit="1" customWidth="1"/>
    <col min="4382" max="4382" width="11.7109375" style="477" customWidth="1"/>
    <col min="4383" max="4383" width="0" style="477" hidden="1" customWidth="1"/>
    <col min="4384" max="4384" width="3.7109375" style="477" customWidth="1"/>
    <col min="4385" max="4385" width="11.140625" style="477" bestFit="1" customWidth="1"/>
    <col min="4386" max="4613" width="10.5703125" style="477"/>
    <col min="4614" max="4621" width="0" style="477" hidden="1" customWidth="1"/>
    <col min="4622" max="4624" width="3.7109375" style="477" customWidth="1"/>
    <col min="4625" max="4625" width="12.7109375" style="477" customWidth="1"/>
    <col min="4626" max="4626" width="47.42578125" style="477" customWidth="1"/>
    <col min="4627" max="4635" width="0" style="477" hidden="1" customWidth="1"/>
    <col min="4636" max="4636" width="11.7109375" style="477" customWidth="1"/>
    <col min="4637" max="4637" width="6.42578125" style="477" bestFit="1" customWidth="1"/>
    <col min="4638" max="4638" width="11.7109375" style="477" customWidth="1"/>
    <col min="4639" max="4639" width="0" style="477" hidden="1" customWidth="1"/>
    <col min="4640" max="4640" width="3.7109375" style="477" customWidth="1"/>
    <col min="4641" max="4641" width="11.140625" style="477" bestFit="1" customWidth="1"/>
    <col min="4642" max="4869" width="10.5703125" style="477"/>
    <col min="4870" max="4877" width="0" style="477" hidden="1" customWidth="1"/>
    <col min="4878" max="4880" width="3.7109375" style="477" customWidth="1"/>
    <col min="4881" max="4881" width="12.7109375" style="477" customWidth="1"/>
    <col min="4882" max="4882" width="47.42578125" style="477" customWidth="1"/>
    <col min="4883" max="4891" width="0" style="477" hidden="1" customWidth="1"/>
    <col min="4892" max="4892" width="11.7109375" style="477" customWidth="1"/>
    <col min="4893" max="4893" width="6.42578125" style="477" bestFit="1" customWidth="1"/>
    <col min="4894" max="4894" width="11.7109375" style="477" customWidth="1"/>
    <col min="4895" max="4895" width="0" style="477" hidden="1" customWidth="1"/>
    <col min="4896" max="4896" width="3.7109375" style="477" customWidth="1"/>
    <col min="4897" max="4897" width="11.140625" style="477" bestFit="1" customWidth="1"/>
    <col min="4898" max="5125" width="10.5703125" style="477"/>
    <col min="5126" max="5133" width="0" style="477" hidden="1" customWidth="1"/>
    <col min="5134" max="5136" width="3.7109375" style="477" customWidth="1"/>
    <col min="5137" max="5137" width="12.7109375" style="477" customWidth="1"/>
    <col min="5138" max="5138" width="47.42578125" style="477" customWidth="1"/>
    <col min="5139" max="5147" width="0" style="477" hidden="1" customWidth="1"/>
    <col min="5148" max="5148" width="11.7109375" style="477" customWidth="1"/>
    <col min="5149" max="5149" width="6.42578125" style="477" bestFit="1" customWidth="1"/>
    <col min="5150" max="5150" width="11.7109375" style="477" customWidth="1"/>
    <col min="5151" max="5151" width="0" style="477" hidden="1" customWidth="1"/>
    <col min="5152" max="5152" width="3.7109375" style="477" customWidth="1"/>
    <col min="5153" max="5153" width="11.140625" style="477" bestFit="1" customWidth="1"/>
    <col min="5154" max="5381" width="10.5703125" style="477"/>
    <col min="5382" max="5389" width="0" style="477" hidden="1" customWidth="1"/>
    <col min="5390" max="5392" width="3.7109375" style="477" customWidth="1"/>
    <col min="5393" max="5393" width="12.7109375" style="477" customWidth="1"/>
    <col min="5394" max="5394" width="47.42578125" style="477" customWidth="1"/>
    <col min="5395" max="5403" width="0" style="477" hidden="1" customWidth="1"/>
    <col min="5404" max="5404" width="11.7109375" style="477" customWidth="1"/>
    <col min="5405" max="5405" width="6.42578125" style="477" bestFit="1" customWidth="1"/>
    <col min="5406" max="5406" width="11.7109375" style="477" customWidth="1"/>
    <col min="5407" max="5407" width="0" style="477" hidden="1" customWidth="1"/>
    <col min="5408" max="5408" width="3.7109375" style="477" customWidth="1"/>
    <col min="5409" max="5409" width="11.140625" style="477" bestFit="1" customWidth="1"/>
    <col min="5410" max="5637" width="10.5703125" style="477"/>
    <col min="5638" max="5645" width="0" style="477" hidden="1" customWidth="1"/>
    <col min="5646" max="5648" width="3.7109375" style="477" customWidth="1"/>
    <col min="5649" max="5649" width="12.7109375" style="477" customWidth="1"/>
    <col min="5650" max="5650" width="47.42578125" style="477" customWidth="1"/>
    <col min="5651" max="5659" width="0" style="477" hidden="1" customWidth="1"/>
    <col min="5660" max="5660" width="11.7109375" style="477" customWidth="1"/>
    <col min="5661" max="5661" width="6.42578125" style="477" bestFit="1" customWidth="1"/>
    <col min="5662" max="5662" width="11.7109375" style="477" customWidth="1"/>
    <col min="5663" max="5663" width="0" style="477" hidden="1" customWidth="1"/>
    <col min="5664" max="5664" width="3.7109375" style="477" customWidth="1"/>
    <col min="5665" max="5665" width="11.140625" style="477" bestFit="1" customWidth="1"/>
    <col min="5666" max="5893" width="10.5703125" style="477"/>
    <col min="5894" max="5901" width="0" style="477" hidden="1" customWidth="1"/>
    <col min="5902" max="5904" width="3.7109375" style="477" customWidth="1"/>
    <col min="5905" max="5905" width="12.7109375" style="477" customWidth="1"/>
    <col min="5906" max="5906" width="47.42578125" style="477" customWidth="1"/>
    <col min="5907" max="5915" width="0" style="477" hidden="1" customWidth="1"/>
    <col min="5916" max="5916" width="11.7109375" style="477" customWidth="1"/>
    <col min="5917" max="5917" width="6.42578125" style="477" bestFit="1" customWidth="1"/>
    <col min="5918" max="5918" width="11.7109375" style="477" customWidth="1"/>
    <col min="5919" max="5919" width="0" style="477" hidden="1" customWidth="1"/>
    <col min="5920" max="5920" width="3.7109375" style="477" customWidth="1"/>
    <col min="5921" max="5921" width="11.140625" style="477" bestFit="1" customWidth="1"/>
    <col min="5922" max="6149" width="10.5703125" style="477"/>
    <col min="6150" max="6157" width="0" style="477" hidden="1" customWidth="1"/>
    <col min="6158" max="6160" width="3.7109375" style="477" customWidth="1"/>
    <col min="6161" max="6161" width="12.7109375" style="477" customWidth="1"/>
    <col min="6162" max="6162" width="47.42578125" style="477" customWidth="1"/>
    <col min="6163" max="6171" width="0" style="477" hidden="1" customWidth="1"/>
    <col min="6172" max="6172" width="11.7109375" style="477" customWidth="1"/>
    <col min="6173" max="6173" width="6.42578125" style="477" bestFit="1" customWidth="1"/>
    <col min="6174" max="6174" width="11.7109375" style="477" customWidth="1"/>
    <col min="6175" max="6175" width="0" style="477" hidden="1" customWidth="1"/>
    <col min="6176" max="6176" width="3.7109375" style="477" customWidth="1"/>
    <col min="6177" max="6177" width="11.140625" style="477" bestFit="1" customWidth="1"/>
    <col min="6178" max="6405" width="10.5703125" style="477"/>
    <col min="6406" max="6413" width="0" style="477" hidden="1" customWidth="1"/>
    <col min="6414" max="6416" width="3.7109375" style="477" customWidth="1"/>
    <col min="6417" max="6417" width="12.7109375" style="477" customWidth="1"/>
    <col min="6418" max="6418" width="47.42578125" style="477" customWidth="1"/>
    <col min="6419" max="6427" width="0" style="477" hidden="1" customWidth="1"/>
    <col min="6428" max="6428" width="11.7109375" style="477" customWidth="1"/>
    <col min="6429" max="6429" width="6.42578125" style="477" bestFit="1" customWidth="1"/>
    <col min="6430" max="6430" width="11.7109375" style="477" customWidth="1"/>
    <col min="6431" max="6431" width="0" style="477" hidden="1" customWidth="1"/>
    <col min="6432" max="6432" width="3.7109375" style="477" customWidth="1"/>
    <col min="6433" max="6433" width="11.140625" style="477" bestFit="1" customWidth="1"/>
    <col min="6434" max="6661" width="10.5703125" style="477"/>
    <col min="6662" max="6669" width="0" style="477" hidden="1" customWidth="1"/>
    <col min="6670" max="6672" width="3.7109375" style="477" customWidth="1"/>
    <col min="6673" max="6673" width="12.7109375" style="477" customWidth="1"/>
    <col min="6674" max="6674" width="47.42578125" style="477" customWidth="1"/>
    <col min="6675" max="6683" width="0" style="477" hidden="1" customWidth="1"/>
    <col min="6684" max="6684" width="11.7109375" style="477" customWidth="1"/>
    <col min="6685" max="6685" width="6.42578125" style="477" bestFit="1" customWidth="1"/>
    <col min="6686" max="6686" width="11.7109375" style="477" customWidth="1"/>
    <col min="6687" max="6687" width="0" style="477" hidden="1" customWidth="1"/>
    <col min="6688" max="6688" width="3.7109375" style="477" customWidth="1"/>
    <col min="6689" max="6689" width="11.140625" style="477" bestFit="1" customWidth="1"/>
    <col min="6690" max="6917" width="10.5703125" style="477"/>
    <col min="6918" max="6925" width="0" style="477" hidden="1" customWidth="1"/>
    <col min="6926" max="6928" width="3.7109375" style="477" customWidth="1"/>
    <col min="6929" max="6929" width="12.7109375" style="477" customWidth="1"/>
    <col min="6930" max="6930" width="47.42578125" style="477" customWidth="1"/>
    <col min="6931" max="6939" width="0" style="477" hidden="1" customWidth="1"/>
    <col min="6940" max="6940" width="11.7109375" style="477" customWidth="1"/>
    <col min="6941" max="6941" width="6.42578125" style="477" bestFit="1" customWidth="1"/>
    <col min="6942" max="6942" width="11.7109375" style="477" customWidth="1"/>
    <col min="6943" max="6943" width="0" style="477" hidden="1" customWidth="1"/>
    <col min="6944" max="6944" width="3.7109375" style="477" customWidth="1"/>
    <col min="6945" max="6945" width="11.140625" style="477" bestFit="1" customWidth="1"/>
    <col min="6946" max="7173" width="10.5703125" style="477"/>
    <col min="7174" max="7181" width="0" style="477" hidden="1" customWidth="1"/>
    <col min="7182" max="7184" width="3.7109375" style="477" customWidth="1"/>
    <col min="7185" max="7185" width="12.7109375" style="477" customWidth="1"/>
    <col min="7186" max="7186" width="47.42578125" style="477" customWidth="1"/>
    <col min="7187" max="7195" width="0" style="477" hidden="1" customWidth="1"/>
    <col min="7196" max="7196" width="11.7109375" style="477" customWidth="1"/>
    <col min="7197" max="7197" width="6.42578125" style="477" bestFit="1" customWidth="1"/>
    <col min="7198" max="7198" width="11.7109375" style="477" customWidth="1"/>
    <col min="7199" max="7199" width="0" style="477" hidden="1" customWidth="1"/>
    <col min="7200" max="7200" width="3.7109375" style="477" customWidth="1"/>
    <col min="7201" max="7201" width="11.140625" style="477" bestFit="1" customWidth="1"/>
    <col min="7202" max="7429" width="10.5703125" style="477"/>
    <col min="7430" max="7437" width="0" style="477" hidden="1" customWidth="1"/>
    <col min="7438" max="7440" width="3.7109375" style="477" customWidth="1"/>
    <col min="7441" max="7441" width="12.7109375" style="477" customWidth="1"/>
    <col min="7442" max="7442" width="47.42578125" style="477" customWidth="1"/>
    <col min="7443" max="7451" width="0" style="477" hidden="1" customWidth="1"/>
    <col min="7452" max="7452" width="11.7109375" style="477" customWidth="1"/>
    <col min="7453" max="7453" width="6.42578125" style="477" bestFit="1" customWidth="1"/>
    <col min="7454" max="7454" width="11.7109375" style="477" customWidth="1"/>
    <col min="7455" max="7455" width="0" style="477" hidden="1" customWidth="1"/>
    <col min="7456" max="7456" width="3.7109375" style="477" customWidth="1"/>
    <col min="7457" max="7457" width="11.140625" style="477" bestFit="1" customWidth="1"/>
    <col min="7458" max="7685" width="10.5703125" style="477"/>
    <col min="7686" max="7693" width="0" style="477" hidden="1" customWidth="1"/>
    <col min="7694" max="7696" width="3.7109375" style="477" customWidth="1"/>
    <col min="7697" max="7697" width="12.7109375" style="477" customWidth="1"/>
    <col min="7698" max="7698" width="47.42578125" style="477" customWidth="1"/>
    <col min="7699" max="7707" width="0" style="477" hidden="1" customWidth="1"/>
    <col min="7708" max="7708" width="11.7109375" style="477" customWidth="1"/>
    <col min="7709" max="7709" width="6.42578125" style="477" bestFit="1" customWidth="1"/>
    <col min="7710" max="7710" width="11.7109375" style="477" customWidth="1"/>
    <col min="7711" max="7711" width="0" style="477" hidden="1" customWidth="1"/>
    <col min="7712" max="7712" width="3.7109375" style="477" customWidth="1"/>
    <col min="7713" max="7713" width="11.140625" style="477" bestFit="1" customWidth="1"/>
    <col min="7714" max="7941" width="10.5703125" style="477"/>
    <col min="7942" max="7949" width="0" style="477" hidden="1" customWidth="1"/>
    <col min="7950" max="7952" width="3.7109375" style="477" customWidth="1"/>
    <col min="7953" max="7953" width="12.7109375" style="477" customWidth="1"/>
    <col min="7954" max="7954" width="47.42578125" style="477" customWidth="1"/>
    <col min="7955" max="7963" width="0" style="477" hidden="1" customWidth="1"/>
    <col min="7964" max="7964" width="11.7109375" style="477" customWidth="1"/>
    <col min="7965" max="7965" width="6.42578125" style="477" bestFit="1" customWidth="1"/>
    <col min="7966" max="7966" width="11.7109375" style="477" customWidth="1"/>
    <col min="7967" max="7967" width="0" style="477" hidden="1" customWidth="1"/>
    <col min="7968" max="7968" width="3.7109375" style="477" customWidth="1"/>
    <col min="7969" max="7969" width="11.140625" style="477" bestFit="1" customWidth="1"/>
    <col min="7970" max="8197" width="10.5703125" style="477"/>
    <col min="8198" max="8205" width="0" style="477" hidden="1" customWidth="1"/>
    <col min="8206" max="8208" width="3.7109375" style="477" customWidth="1"/>
    <col min="8209" max="8209" width="12.7109375" style="477" customWidth="1"/>
    <col min="8210" max="8210" width="47.42578125" style="477" customWidth="1"/>
    <col min="8211" max="8219" width="0" style="477" hidden="1" customWidth="1"/>
    <col min="8220" max="8220" width="11.7109375" style="477" customWidth="1"/>
    <col min="8221" max="8221" width="6.42578125" style="477" bestFit="1" customWidth="1"/>
    <col min="8222" max="8222" width="11.7109375" style="477" customWidth="1"/>
    <col min="8223" max="8223" width="0" style="477" hidden="1" customWidth="1"/>
    <col min="8224" max="8224" width="3.7109375" style="477" customWidth="1"/>
    <col min="8225" max="8225" width="11.140625" style="477" bestFit="1" customWidth="1"/>
    <col min="8226" max="8453" width="10.5703125" style="477"/>
    <col min="8454" max="8461" width="0" style="477" hidden="1" customWidth="1"/>
    <col min="8462" max="8464" width="3.7109375" style="477" customWidth="1"/>
    <col min="8465" max="8465" width="12.7109375" style="477" customWidth="1"/>
    <col min="8466" max="8466" width="47.42578125" style="477" customWidth="1"/>
    <col min="8467" max="8475" width="0" style="477" hidden="1" customWidth="1"/>
    <col min="8476" max="8476" width="11.7109375" style="477" customWidth="1"/>
    <col min="8477" max="8477" width="6.42578125" style="477" bestFit="1" customWidth="1"/>
    <col min="8478" max="8478" width="11.7109375" style="477" customWidth="1"/>
    <col min="8479" max="8479" width="0" style="477" hidden="1" customWidth="1"/>
    <col min="8480" max="8480" width="3.7109375" style="477" customWidth="1"/>
    <col min="8481" max="8481" width="11.140625" style="477" bestFit="1" customWidth="1"/>
    <col min="8482" max="8709" width="10.5703125" style="477"/>
    <col min="8710" max="8717" width="0" style="477" hidden="1" customWidth="1"/>
    <col min="8718" max="8720" width="3.7109375" style="477" customWidth="1"/>
    <col min="8721" max="8721" width="12.7109375" style="477" customWidth="1"/>
    <col min="8722" max="8722" width="47.42578125" style="477" customWidth="1"/>
    <col min="8723" max="8731" width="0" style="477" hidden="1" customWidth="1"/>
    <col min="8732" max="8732" width="11.7109375" style="477" customWidth="1"/>
    <col min="8733" max="8733" width="6.42578125" style="477" bestFit="1" customWidth="1"/>
    <col min="8734" max="8734" width="11.7109375" style="477" customWidth="1"/>
    <col min="8735" max="8735" width="0" style="477" hidden="1" customWidth="1"/>
    <col min="8736" max="8736" width="3.7109375" style="477" customWidth="1"/>
    <col min="8737" max="8737" width="11.140625" style="477" bestFit="1" customWidth="1"/>
    <col min="8738" max="8965" width="10.5703125" style="477"/>
    <col min="8966" max="8973" width="0" style="477" hidden="1" customWidth="1"/>
    <col min="8974" max="8976" width="3.7109375" style="477" customWidth="1"/>
    <col min="8977" max="8977" width="12.7109375" style="477" customWidth="1"/>
    <col min="8978" max="8978" width="47.42578125" style="477" customWidth="1"/>
    <col min="8979" max="8987" width="0" style="477" hidden="1" customWidth="1"/>
    <col min="8988" max="8988" width="11.7109375" style="477" customWidth="1"/>
    <col min="8989" max="8989" width="6.42578125" style="477" bestFit="1" customWidth="1"/>
    <col min="8990" max="8990" width="11.7109375" style="477" customWidth="1"/>
    <col min="8991" max="8991" width="0" style="477" hidden="1" customWidth="1"/>
    <col min="8992" max="8992" width="3.7109375" style="477" customWidth="1"/>
    <col min="8993" max="8993" width="11.140625" style="477" bestFit="1" customWidth="1"/>
    <col min="8994" max="9221" width="10.5703125" style="477"/>
    <col min="9222" max="9229" width="0" style="477" hidden="1" customWidth="1"/>
    <col min="9230" max="9232" width="3.7109375" style="477" customWidth="1"/>
    <col min="9233" max="9233" width="12.7109375" style="477" customWidth="1"/>
    <col min="9234" max="9234" width="47.42578125" style="477" customWidth="1"/>
    <col min="9235" max="9243" width="0" style="477" hidden="1" customWidth="1"/>
    <col min="9244" max="9244" width="11.7109375" style="477" customWidth="1"/>
    <col min="9245" max="9245" width="6.42578125" style="477" bestFit="1" customWidth="1"/>
    <col min="9246" max="9246" width="11.7109375" style="477" customWidth="1"/>
    <col min="9247" max="9247" width="0" style="477" hidden="1" customWidth="1"/>
    <col min="9248" max="9248" width="3.7109375" style="477" customWidth="1"/>
    <col min="9249" max="9249" width="11.140625" style="477" bestFit="1" customWidth="1"/>
    <col min="9250" max="9477" width="10.5703125" style="477"/>
    <col min="9478" max="9485" width="0" style="477" hidden="1" customWidth="1"/>
    <col min="9486" max="9488" width="3.7109375" style="477" customWidth="1"/>
    <col min="9489" max="9489" width="12.7109375" style="477" customWidth="1"/>
    <col min="9490" max="9490" width="47.42578125" style="477" customWidth="1"/>
    <col min="9491" max="9499" width="0" style="477" hidden="1" customWidth="1"/>
    <col min="9500" max="9500" width="11.7109375" style="477" customWidth="1"/>
    <col min="9501" max="9501" width="6.42578125" style="477" bestFit="1" customWidth="1"/>
    <col min="9502" max="9502" width="11.7109375" style="477" customWidth="1"/>
    <col min="9503" max="9503" width="0" style="477" hidden="1" customWidth="1"/>
    <col min="9504" max="9504" width="3.7109375" style="477" customWidth="1"/>
    <col min="9505" max="9505" width="11.140625" style="477" bestFit="1" customWidth="1"/>
    <col min="9506" max="9733" width="10.5703125" style="477"/>
    <col min="9734" max="9741" width="0" style="477" hidden="1" customWidth="1"/>
    <col min="9742" max="9744" width="3.7109375" style="477" customWidth="1"/>
    <col min="9745" max="9745" width="12.7109375" style="477" customWidth="1"/>
    <col min="9746" max="9746" width="47.42578125" style="477" customWidth="1"/>
    <col min="9747" max="9755" width="0" style="477" hidden="1" customWidth="1"/>
    <col min="9756" max="9756" width="11.7109375" style="477" customWidth="1"/>
    <col min="9757" max="9757" width="6.42578125" style="477" bestFit="1" customWidth="1"/>
    <col min="9758" max="9758" width="11.7109375" style="477" customWidth="1"/>
    <col min="9759" max="9759" width="0" style="477" hidden="1" customWidth="1"/>
    <col min="9760" max="9760" width="3.7109375" style="477" customWidth="1"/>
    <col min="9761" max="9761" width="11.140625" style="477" bestFit="1" customWidth="1"/>
    <col min="9762" max="9989" width="10.5703125" style="477"/>
    <col min="9990" max="9997" width="0" style="477" hidden="1" customWidth="1"/>
    <col min="9998" max="10000" width="3.7109375" style="477" customWidth="1"/>
    <col min="10001" max="10001" width="12.7109375" style="477" customWidth="1"/>
    <col min="10002" max="10002" width="47.42578125" style="477" customWidth="1"/>
    <col min="10003" max="10011" width="0" style="477" hidden="1" customWidth="1"/>
    <col min="10012" max="10012" width="11.7109375" style="477" customWidth="1"/>
    <col min="10013" max="10013" width="6.42578125" style="477" bestFit="1" customWidth="1"/>
    <col min="10014" max="10014" width="11.7109375" style="477" customWidth="1"/>
    <col min="10015" max="10015" width="0" style="477" hidden="1" customWidth="1"/>
    <col min="10016" max="10016" width="3.7109375" style="477" customWidth="1"/>
    <col min="10017" max="10017" width="11.140625" style="477" bestFit="1" customWidth="1"/>
    <col min="10018" max="10245" width="10.5703125" style="477"/>
    <col min="10246" max="10253" width="0" style="477" hidden="1" customWidth="1"/>
    <col min="10254" max="10256" width="3.7109375" style="477" customWidth="1"/>
    <col min="10257" max="10257" width="12.7109375" style="477" customWidth="1"/>
    <col min="10258" max="10258" width="47.42578125" style="477" customWidth="1"/>
    <col min="10259" max="10267" width="0" style="477" hidden="1" customWidth="1"/>
    <col min="10268" max="10268" width="11.7109375" style="477" customWidth="1"/>
    <col min="10269" max="10269" width="6.42578125" style="477" bestFit="1" customWidth="1"/>
    <col min="10270" max="10270" width="11.7109375" style="477" customWidth="1"/>
    <col min="10271" max="10271" width="0" style="477" hidden="1" customWidth="1"/>
    <col min="10272" max="10272" width="3.7109375" style="477" customWidth="1"/>
    <col min="10273" max="10273" width="11.140625" style="477" bestFit="1" customWidth="1"/>
    <col min="10274" max="10501" width="10.5703125" style="477"/>
    <col min="10502" max="10509" width="0" style="477" hidden="1" customWidth="1"/>
    <col min="10510" max="10512" width="3.7109375" style="477" customWidth="1"/>
    <col min="10513" max="10513" width="12.7109375" style="477" customWidth="1"/>
    <col min="10514" max="10514" width="47.42578125" style="477" customWidth="1"/>
    <col min="10515" max="10523" width="0" style="477" hidden="1" customWidth="1"/>
    <col min="10524" max="10524" width="11.7109375" style="477" customWidth="1"/>
    <col min="10525" max="10525" width="6.42578125" style="477" bestFit="1" customWidth="1"/>
    <col min="10526" max="10526" width="11.7109375" style="477" customWidth="1"/>
    <col min="10527" max="10527" width="0" style="477" hidden="1" customWidth="1"/>
    <col min="10528" max="10528" width="3.7109375" style="477" customWidth="1"/>
    <col min="10529" max="10529" width="11.140625" style="477" bestFit="1" customWidth="1"/>
    <col min="10530" max="10757" width="10.5703125" style="477"/>
    <col min="10758" max="10765" width="0" style="477" hidden="1" customWidth="1"/>
    <col min="10766" max="10768" width="3.7109375" style="477" customWidth="1"/>
    <col min="10769" max="10769" width="12.7109375" style="477" customWidth="1"/>
    <col min="10770" max="10770" width="47.42578125" style="477" customWidth="1"/>
    <col min="10771" max="10779" width="0" style="477" hidden="1" customWidth="1"/>
    <col min="10780" max="10780" width="11.7109375" style="477" customWidth="1"/>
    <col min="10781" max="10781" width="6.42578125" style="477" bestFit="1" customWidth="1"/>
    <col min="10782" max="10782" width="11.7109375" style="477" customWidth="1"/>
    <col min="10783" max="10783" width="0" style="477" hidden="1" customWidth="1"/>
    <col min="10784" max="10784" width="3.7109375" style="477" customWidth="1"/>
    <col min="10785" max="10785" width="11.140625" style="477" bestFit="1" customWidth="1"/>
    <col min="10786" max="11013" width="10.5703125" style="477"/>
    <col min="11014" max="11021" width="0" style="477" hidden="1" customWidth="1"/>
    <col min="11022" max="11024" width="3.7109375" style="477" customWidth="1"/>
    <col min="11025" max="11025" width="12.7109375" style="477" customWidth="1"/>
    <col min="11026" max="11026" width="47.42578125" style="477" customWidth="1"/>
    <col min="11027" max="11035" width="0" style="477" hidden="1" customWidth="1"/>
    <col min="11036" max="11036" width="11.7109375" style="477" customWidth="1"/>
    <col min="11037" max="11037" width="6.42578125" style="477" bestFit="1" customWidth="1"/>
    <col min="11038" max="11038" width="11.7109375" style="477" customWidth="1"/>
    <col min="11039" max="11039" width="0" style="477" hidden="1" customWidth="1"/>
    <col min="11040" max="11040" width="3.7109375" style="477" customWidth="1"/>
    <col min="11041" max="11041" width="11.140625" style="477" bestFit="1" customWidth="1"/>
    <col min="11042" max="11269" width="10.5703125" style="477"/>
    <col min="11270" max="11277" width="0" style="477" hidden="1" customWidth="1"/>
    <col min="11278" max="11280" width="3.7109375" style="477" customWidth="1"/>
    <col min="11281" max="11281" width="12.7109375" style="477" customWidth="1"/>
    <col min="11282" max="11282" width="47.42578125" style="477" customWidth="1"/>
    <col min="11283" max="11291" width="0" style="477" hidden="1" customWidth="1"/>
    <col min="11292" max="11292" width="11.7109375" style="477" customWidth="1"/>
    <col min="11293" max="11293" width="6.42578125" style="477" bestFit="1" customWidth="1"/>
    <col min="11294" max="11294" width="11.7109375" style="477" customWidth="1"/>
    <col min="11295" max="11295" width="0" style="477" hidden="1" customWidth="1"/>
    <col min="11296" max="11296" width="3.7109375" style="477" customWidth="1"/>
    <col min="11297" max="11297" width="11.140625" style="477" bestFit="1" customWidth="1"/>
    <col min="11298" max="11525" width="10.5703125" style="477"/>
    <col min="11526" max="11533" width="0" style="477" hidden="1" customWidth="1"/>
    <col min="11534" max="11536" width="3.7109375" style="477" customWidth="1"/>
    <col min="11537" max="11537" width="12.7109375" style="477" customWidth="1"/>
    <col min="11538" max="11538" width="47.42578125" style="477" customWidth="1"/>
    <col min="11539" max="11547" width="0" style="477" hidden="1" customWidth="1"/>
    <col min="11548" max="11548" width="11.7109375" style="477" customWidth="1"/>
    <col min="11549" max="11549" width="6.42578125" style="477" bestFit="1" customWidth="1"/>
    <col min="11550" max="11550" width="11.7109375" style="477" customWidth="1"/>
    <col min="11551" max="11551" width="0" style="477" hidden="1" customWidth="1"/>
    <col min="11552" max="11552" width="3.7109375" style="477" customWidth="1"/>
    <col min="11553" max="11553" width="11.140625" style="477" bestFit="1" customWidth="1"/>
    <col min="11554" max="11781" width="10.5703125" style="477"/>
    <col min="11782" max="11789" width="0" style="477" hidden="1" customWidth="1"/>
    <col min="11790" max="11792" width="3.7109375" style="477" customWidth="1"/>
    <col min="11793" max="11793" width="12.7109375" style="477" customWidth="1"/>
    <col min="11794" max="11794" width="47.42578125" style="477" customWidth="1"/>
    <col min="11795" max="11803" width="0" style="477" hidden="1" customWidth="1"/>
    <col min="11804" max="11804" width="11.7109375" style="477" customWidth="1"/>
    <col min="11805" max="11805" width="6.42578125" style="477" bestFit="1" customWidth="1"/>
    <col min="11806" max="11806" width="11.7109375" style="477" customWidth="1"/>
    <col min="11807" max="11807" width="0" style="477" hidden="1" customWidth="1"/>
    <col min="11808" max="11808" width="3.7109375" style="477" customWidth="1"/>
    <col min="11809" max="11809" width="11.140625" style="477" bestFit="1" customWidth="1"/>
    <col min="11810" max="12037" width="10.5703125" style="477"/>
    <col min="12038" max="12045" width="0" style="477" hidden="1" customWidth="1"/>
    <col min="12046" max="12048" width="3.7109375" style="477" customWidth="1"/>
    <col min="12049" max="12049" width="12.7109375" style="477" customWidth="1"/>
    <col min="12050" max="12050" width="47.42578125" style="477" customWidth="1"/>
    <col min="12051" max="12059" width="0" style="477" hidden="1" customWidth="1"/>
    <col min="12060" max="12060" width="11.7109375" style="477" customWidth="1"/>
    <col min="12061" max="12061" width="6.42578125" style="477" bestFit="1" customWidth="1"/>
    <col min="12062" max="12062" width="11.7109375" style="477" customWidth="1"/>
    <col min="12063" max="12063" width="0" style="477" hidden="1" customWidth="1"/>
    <col min="12064" max="12064" width="3.7109375" style="477" customWidth="1"/>
    <col min="12065" max="12065" width="11.140625" style="477" bestFit="1" customWidth="1"/>
    <col min="12066" max="12293" width="10.5703125" style="477"/>
    <col min="12294" max="12301" width="0" style="477" hidden="1" customWidth="1"/>
    <col min="12302" max="12304" width="3.7109375" style="477" customWidth="1"/>
    <col min="12305" max="12305" width="12.7109375" style="477" customWidth="1"/>
    <col min="12306" max="12306" width="47.42578125" style="477" customWidth="1"/>
    <col min="12307" max="12315" width="0" style="477" hidden="1" customWidth="1"/>
    <col min="12316" max="12316" width="11.7109375" style="477" customWidth="1"/>
    <col min="12317" max="12317" width="6.42578125" style="477" bestFit="1" customWidth="1"/>
    <col min="12318" max="12318" width="11.7109375" style="477" customWidth="1"/>
    <col min="12319" max="12319" width="0" style="477" hidden="1" customWidth="1"/>
    <col min="12320" max="12320" width="3.7109375" style="477" customWidth="1"/>
    <col min="12321" max="12321" width="11.140625" style="477" bestFit="1" customWidth="1"/>
    <col min="12322" max="12549" width="10.5703125" style="477"/>
    <col min="12550" max="12557" width="0" style="477" hidden="1" customWidth="1"/>
    <col min="12558" max="12560" width="3.7109375" style="477" customWidth="1"/>
    <col min="12561" max="12561" width="12.7109375" style="477" customWidth="1"/>
    <col min="12562" max="12562" width="47.42578125" style="477" customWidth="1"/>
    <col min="12563" max="12571" width="0" style="477" hidden="1" customWidth="1"/>
    <col min="12572" max="12572" width="11.7109375" style="477" customWidth="1"/>
    <col min="12573" max="12573" width="6.42578125" style="477" bestFit="1" customWidth="1"/>
    <col min="12574" max="12574" width="11.7109375" style="477" customWidth="1"/>
    <col min="12575" max="12575" width="0" style="477" hidden="1" customWidth="1"/>
    <col min="12576" max="12576" width="3.7109375" style="477" customWidth="1"/>
    <col min="12577" max="12577" width="11.140625" style="477" bestFit="1" customWidth="1"/>
    <col min="12578" max="12805" width="10.5703125" style="477"/>
    <col min="12806" max="12813" width="0" style="477" hidden="1" customWidth="1"/>
    <col min="12814" max="12816" width="3.7109375" style="477" customWidth="1"/>
    <col min="12817" max="12817" width="12.7109375" style="477" customWidth="1"/>
    <col min="12818" max="12818" width="47.42578125" style="477" customWidth="1"/>
    <col min="12819" max="12827" width="0" style="477" hidden="1" customWidth="1"/>
    <col min="12828" max="12828" width="11.7109375" style="477" customWidth="1"/>
    <col min="12829" max="12829" width="6.42578125" style="477" bestFit="1" customWidth="1"/>
    <col min="12830" max="12830" width="11.7109375" style="477" customWidth="1"/>
    <col min="12831" max="12831" width="0" style="477" hidden="1" customWidth="1"/>
    <col min="12832" max="12832" width="3.7109375" style="477" customWidth="1"/>
    <col min="12833" max="12833" width="11.140625" style="477" bestFit="1" customWidth="1"/>
    <col min="12834" max="13061" width="10.5703125" style="477"/>
    <col min="13062" max="13069" width="0" style="477" hidden="1" customWidth="1"/>
    <col min="13070" max="13072" width="3.7109375" style="477" customWidth="1"/>
    <col min="13073" max="13073" width="12.7109375" style="477" customWidth="1"/>
    <col min="13074" max="13074" width="47.42578125" style="477" customWidth="1"/>
    <col min="13075" max="13083" width="0" style="477" hidden="1" customWidth="1"/>
    <col min="13084" max="13084" width="11.7109375" style="477" customWidth="1"/>
    <col min="13085" max="13085" width="6.42578125" style="477" bestFit="1" customWidth="1"/>
    <col min="13086" max="13086" width="11.7109375" style="477" customWidth="1"/>
    <col min="13087" max="13087" width="0" style="477" hidden="1" customWidth="1"/>
    <col min="13088" max="13088" width="3.7109375" style="477" customWidth="1"/>
    <col min="13089" max="13089" width="11.140625" style="477" bestFit="1" customWidth="1"/>
    <col min="13090" max="13317" width="10.5703125" style="477"/>
    <col min="13318" max="13325" width="0" style="477" hidden="1" customWidth="1"/>
    <col min="13326" max="13328" width="3.7109375" style="477" customWidth="1"/>
    <col min="13329" max="13329" width="12.7109375" style="477" customWidth="1"/>
    <col min="13330" max="13330" width="47.42578125" style="477" customWidth="1"/>
    <col min="13331" max="13339" width="0" style="477" hidden="1" customWidth="1"/>
    <col min="13340" max="13340" width="11.7109375" style="477" customWidth="1"/>
    <col min="13341" max="13341" width="6.42578125" style="477" bestFit="1" customWidth="1"/>
    <col min="13342" max="13342" width="11.7109375" style="477" customWidth="1"/>
    <col min="13343" max="13343" width="0" style="477" hidden="1" customWidth="1"/>
    <col min="13344" max="13344" width="3.7109375" style="477" customWidth="1"/>
    <col min="13345" max="13345" width="11.140625" style="477" bestFit="1" customWidth="1"/>
    <col min="13346" max="13573" width="10.5703125" style="477"/>
    <col min="13574" max="13581" width="0" style="477" hidden="1" customWidth="1"/>
    <col min="13582" max="13584" width="3.7109375" style="477" customWidth="1"/>
    <col min="13585" max="13585" width="12.7109375" style="477" customWidth="1"/>
    <col min="13586" max="13586" width="47.42578125" style="477" customWidth="1"/>
    <col min="13587" max="13595" width="0" style="477" hidden="1" customWidth="1"/>
    <col min="13596" max="13596" width="11.7109375" style="477" customWidth="1"/>
    <col min="13597" max="13597" width="6.42578125" style="477" bestFit="1" customWidth="1"/>
    <col min="13598" max="13598" width="11.7109375" style="477" customWidth="1"/>
    <col min="13599" max="13599" width="0" style="477" hidden="1" customWidth="1"/>
    <col min="13600" max="13600" width="3.7109375" style="477" customWidth="1"/>
    <col min="13601" max="13601" width="11.140625" style="477" bestFit="1" customWidth="1"/>
    <col min="13602" max="13829" width="10.5703125" style="477"/>
    <col min="13830" max="13837" width="0" style="477" hidden="1" customWidth="1"/>
    <col min="13838" max="13840" width="3.7109375" style="477" customWidth="1"/>
    <col min="13841" max="13841" width="12.7109375" style="477" customWidth="1"/>
    <col min="13842" max="13842" width="47.42578125" style="477" customWidth="1"/>
    <col min="13843" max="13851" width="0" style="477" hidden="1" customWidth="1"/>
    <col min="13852" max="13852" width="11.7109375" style="477" customWidth="1"/>
    <col min="13853" max="13853" width="6.42578125" style="477" bestFit="1" customWidth="1"/>
    <col min="13854" max="13854" width="11.7109375" style="477" customWidth="1"/>
    <col min="13855" max="13855" width="0" style="477" hidden="1" customWidth="1"/>
    <col min="13856" max="13856" width="3.7109375" style="477" customWidth="1"/>
    <col min="13857" max="13857" width="11.140625" style="477" bestFit="1" customWidth="1"/>
    <col min="13858" max="14085" width="10.5703125" style="477"/>
    <col min="14086" max="14093" width="0" style="477" hidden="1" customWidth="1"/>
    <col min="14094" max="14096" width="3.7109375" style="477" customWidth="1"/>
    <col min="14097" max="14097" width="12.7109375" style="477" customWidth="1"/>
    <col min="14098" max="14098" width="47.42578125" style="477" customWidth="1"/>
    <col min="14099" max="14107" width="0" style="477" hidden="1" customWidth="1"/>
    <col min="14108" max="14108" width="11.7109375" style="477" customWidth="1"/>
    <col min="14109" max="14109" width="6.42578125" style="477" bestFit="1" customWidth="1"/>
    <col min="14110" max="14110" width="11.7109375" style="477" customWidth="1"/>
    <col min="14111" max="14111" width="0" style="477" hidden="1" customWidth="1"/>
    <col min="14112" max="14112" width="3.7109375" style="477" customWidth="1"/>
    <col min="14113" max="14113" width="11.140625" style="477" bestFit="1" customWidth="1"/>
    <col min="14114" max="14341" width="10.5703125" style="477"/>
    <col min="14342" max="14349" width="0" style="477" hidden="1" customWidth="1"/>
    <col min="14350" max="14352" width="3.7109375" style="477" customWidth="1"/>
    <col min="14353" max="14353" width="12.7109375" style="477" customWidth="1"/>
    <col min="14354" max="14354" width="47.42578125" style="477" customWidth="1"/>
    <col min="14355" max="14363" width="0" style="477" hidden="1" customWidth="1"/>
    <col min="14364" max="14364" width="11.7109375" style="477" customWidth="1"/>
    <col min="14365" max="14365" width="6.42578125" style="477" bestFit="1" customWidth="1"/>
    <col min="14366" max="14366" width="11.7109375" style="477" customWidth="1"/>
    <col min="14367" max="14367" width="0" style="477" hidden="1" customWidth="1"/>
    <col min="14368" max="14368" width="3.7109375" style="477" customWidth="1"/>
    <col min="14369" max="14369" width="11.140625" style="477" bestFit="1" customWidth="1"/>
    <col min="14370" max="14597" width="10.5703125" style="477"/>
    <col min="14598" max="14605" width="0" style="477" hidden="1" customWidth="1"/>
    <col min="14606" max="14608" width="3.7109375" style="477" customWidth="1"/>
    <col min="14609" max="14609" width="12.7109375" style="477" customWidth="1"/>
    <col min="14610" max="14610" width="47.42578125" style="477" customWidth="1"/>
    <col min="14611" max="14619" width="0" style="477" hidden="1" customWidth="1"/>
    <col min="14620" max="14620" width="11.7109375" style="477" customWidth="1"/>
    <col min="14621" max="14621" width="6.42578125" style="477" bestFit="1" customWidth="1"/>
    <col min="14622" max="14622" width="11.7109375" style="477" customWidth="1"/>
    <col min="14623" max="14623" width="0" style="477" hidden="1" customWidth="1"/>
    <col min="14624" max="14624" width="3.7109375" style="477" customWidth="1"/>
    <col min="14625" max="14625" width="11.140625" style="477" bestFit="1" customWidth="1"/>
    <col min="14626" max="14853" width="10.5703125" style="477"/>
    <col min="14854" max="14861" width="0" style="477" hidden="1" customWidth="1"/>
    <col min="14862" max="14864" width="3.7109375" style="477" customWidth="1"/>
    <col min="14865" max="14865" width="12.7109375" style="477" customWidth="1"/>
    <col min="14866" max="14866" width="47.42578125" style="477" customWidth="1"/>
    <col min="14867" max="14875" width="0" style="477" hidden="1" customWidth="1"/>
    <col min="14876" max="14876" width="11.7109375" style="477" customWidth="1"/>
    <col min="14877" max="14877" width="6.42578125" style="477" bestFit="1" customWidth="1"/>
    <col min="14878" max="14878" width="11.7109375" style="477" customWidth="1"/>
    <col min="14879" max="14879" width="0" style="477" hidden="1" customWidth="1"/>
    <col min="14880" max="14880" width="3.7109375" style="477" customWidth="1"/>
    <col min="14881" max="14881" width="11.140625" style="477" bestFit="1" customWidth="1"/>
    <col min="14882" max="15109" width="10.5703125" style="477"/>
    <col min="15110" max="15117" width="0" style="477" hidden="1" customWidth="1"/>
    <col min="15118" max="15120" width="3.7109375" style="477" customWidth="1"/>
    <col min="15121" max="15121" width="12.7109375" style="477" customWidth="1"/>
    <col min="15122" max="15122" width="47.42578125" style="477" customWidth="1"/>
    <col min="15123" max="15131" width="0" style="477" hidden="1" customWidth="1"/>
    <col min="15132" max="15132" width="11.7109375" style="477" customWidth="1"/>
    <col min="15133" max="15133" width="6.42578125" style="477" bestFit="1" customWidth="1"/>
    <col min="15134" max="15134" width="11.7109375" style="477" customWidth="1"/>
    <col min="15135" max="15135" width="0" style="477" hidden="1" customWidth="1"/>
    <col min="15136" max="15136" width="3.7109375" style="477" customWidth="1"/>
    <col min="15137" max="15137" width="11.140625" style="477" bestFit="1" customWidth="1"/>
    <col min="15138" max="15365" width="10.5703125" style="477"/>
    <col min="15366" max="15373" width="0" style="477" hidden="1" customWidth="1"/>
    <col min="15374" max="15376" width="3.7109375" style="477" customWidth="1"/>
    <col min="15377" max="15377" width="12.7109375" style="477" customWidth="1"/>
    <col min="15378" max="15378" width="47.42578125" style="477" customWidth="1"/>
    <col min="15379" max="15387" width="0" style="477" hidden="1" customWidth="1"/>
    <col min="15388" max="15388" width="11.7109375" style="477" customWidth="1"/>
    <col min="15389" max="15389" width="6.42578125" style="477" bestFit="1" customWidth="1"/>
    <col min="15390" max="15390" width="11.7109375" style="477" customWidth="1"/>
    <col min="15391" max="15391" width="0" style="477" hidden="1" customWidth="1"/>
    <col min="15392" max="15392" width="3.7109375" style="477" customWidth="1"/>
    <col min="15393" max="15393" width="11.140625" style="477" bestFit="1" customWidth="1"/>
    <col min="15394" max="15621" width="10.5703125" style="477"/>
    <col min="15622" max="15629" width="0" style="477" hidden="1" customWidth="1"/>
    <col min="15630" max="15632" width="3.7109375" style="477" customWidth="1"/>
    <col min="15633" max="15633" width="12.7109375" style="477" customWidth="1"/>
    <col min="15634" max="15634" width="47.42578125" style="477" customWidth="1"/>
    <col min="15635" max="15643" width="0" style="477" hidden="1" customWidth="1"/>
    <col min="15644" max="15644" width="11.7109375" style="477" customWidth="1"/>
    <col min="15645" max="15645" width="6.42578125" style="477" bestFit="1" customWidth="1"/>
    <col min="15646" max="15646" width="11.7109375" style="477" customWidth="1"/>
    <col min="15647" max="15647" width="0" style="477" hidden="1" customWidth="1"/>
    <col min="15648" max="15648" width="3.7109375" style="477" customWidth="1"/>
    <col min="15649" max="15649" width="11.140625" style="477" bestFit="1" customWidth="1"/>
    <col min="15650" max="15877" width="10.5703125" style="477"/>
    <col min="15878" max="15885" width="0" style="477" hidden="1" customWidth="1"/>
    <col min="15886" max="15888" width="3.7109375" style="477" customWidth="1"/>
    <col min="15889" max="15889" width="12.7109375" style="477" customWidth="1"/>
    <col min="15890" max="15890" width="47.42578125" style="477" customWidth="1"/>
    <col min="15891" max="15899" width="0" style="477" hidden="1" customWidth="1"/>
    <col min="15900" max="15900" width="11.7109375" style="477" customWidth="1"/>
    <col min="15901" max="15901" width="6.42578125" style="477" bestFit="1" customWidth="1"/>
    <col min="15902" max="15902" width="11.7109375" style="477" customWidth="1"/>
    <col min="15903" max="15903" width="0" style="477" hidden="1" customWidth="1"/>
    <col min="15904" max="15904" width="3.7109375" style="477" customWidth="1"/>
    <col min="15905" max="15905" width="11.140625" style="477" bestFit="1" customWidth="1"/>
    <col min="15906" max="16133" width="10.5703125" style="477"/>
    <col min="16134" max="16141" width="0" style="477" hidden="1" customWidth="1"/>
    <col min="16142" max="16144" width="3.7109375" style="477" customWidth="1"/>
    <col min="16145" max="16145" width="12.7109375" style="477" customWidth="1"/>
    <col min="16146" max="16146" width="47.42578125" style="477" customWidth="1"/>
    <col min="16147" max="16155" width="0" style="477" hidden="1" customWidth="1"/>
    <col min="16156" max="16156" width="11.7109375" style="477" customWidth="1"/>
    <col min="16157" max="16157" width="6.42578125" style="477" bestFit="1" customWidth="1"/>
    <col min="16158" max="16158" width="11.7109375" style="477" customWidth="1"/>
    <col min="16159" max="16159" width="0" style="477" hidden="1" customWidth="1"/>
    <col min="16160" max="16160" width="3.7109375" style="477" customWidth="1"/>
    <col min="16161" max="16161" width="11.140625" style="477" bestFit="1" customWidth="1"/>
    <col min="16162" max="16384" width="10.5703125" style="477"/>
  </cols>
  <sheetData>
    <row r="1" spans="1:45" hidden="1"/>
    <row r="2" spans="1:45" hidden="1"/>
    <row r="3" spans="1:45" hidden="1"/>
    <row r="4" spans="1:45" ht="3" customHeight="1">
      <c r="J4" s="482"/>
      <c r="K4" s="482"/>
      <c r="L4" s="478"/>
      <c r="M4" s="478"/>
      <c r="N4" s="478"/>
      <c r="O4" s="485"/>
      <c r="P4" s="485"/>
      <c r="Q4" s="485"/>
      <c r="R4" s="485"/>
      <c r="S4" s="485"/>
      <c r="T4" s="485"/>
      <c r="U4" s="485"/>
      <c r="V4" s="485"/>
      <c r="W4" s="485"/>
      <c r="X4" s="485"/>
      <c r="Y4" s="485"/>
      <c r="Z4" s="478"/>
      <c r="AA4" s="998"/>
      <c r="AB4" s="998"/>
      <c r="AC4" s="998"/>
      <c r="AD4" s="998"/>
      <c r="AE4" s="998"/>
      <c r="AF4" s="998"/>
      <c r="AG4" s="998"/>
      <c r="AH4" s="998"/>
      <c r="AI4" s="998"/>
      <c r="AJ4" s="998"/>
      <c r="AK4" s="998"/>
      <c r="AL4" s="991"/>
    </row>
    <row r="5" spans="1:45" ht="22.5" customHeight="1">
      <c r="J5" s="482"/>
      <c r="K5" s="482"/>
      <c r="L5" s="1234" t="s">
        <v>664</v>
      </c>
      <c r="M5" s="1234"/>
      <c r="N5" s="1234"/>
      <c r="O5" s="1234"/>
      <c r="P5" s="1234"/>
      <c r="Q5" s="1234"/>
      <c r="R5" s="1234"/>
      <c r="S5" s="1234"/>
      <c r="T5" s="1234"/>
      <c r="U5" s="579"/>
      <c r="V5" s="523"/>
      <c r="W5" s="523"/>
      <c r="X5" s="585"/>
      <c r="Y5" s="585"/>
      <c r="Z5" s="497"/>
      <c r="AA5" s="579"/>
      <c r="AB5" s="579"/>
      <c r="AC5" s="579"/>
      <c r="AD5" s="579"/>
      <c r="AE5" s="579"/>
      <c r="AF5" s="579"/>
      <c r="AG5" s="579"/>
      <c r="AJ5" s="1008"/>
      <c r="AK5" s="1008"/>
      <c r="AL5" s="579"/>
    </row>
    <row r="6" spans="1:45" ht="3" customHeight="1">
      <c r="J6" s="482"/>
      <c r="K6" s="482"/>
      <c r="L6" s="478"/>
      <c r="M6" s="478"/>
      <c r="N6" s="478"/>
      <c r="O6" s="481"/>
      <c r="P6" s="481"/>
      <c r="Q6" s="481"/>
      <c r="R6" s="481"/>
      <c r="S6" s="481"/>
      <c r="T6" s="481"/>
      <c r="U6" s="478"/>
      <c r="V6" s="478"/>
      <c r="AA6" s="755"/>
      <c r="AB6" s="755"/>
      <c r="AC6" s="755"/>
      <c r="AD6" s="755"/>
      <c r="AE6" s="755"/>
      <c r="AF6" s="755"/>
      <c r="AG6" s="991"/>
      <c r="AH6" s="991"/>
    </row>
    <row r="7" spans="1:45" s="523" customFormat="1" ht="22.5">
      <c r="A7" s="585"/>
      <c r="B7" s="585"/>
      <c r="C7" s="585"/>
      <c r="D7" s="585"/>
      <c r="E7" s="585"/>
      <c r="F7" s="585"/>
      <c r="G7" s="591"/>
      <c r="H7" s="591"/>
      <c r="I7" s="531"/>
      <c r="J7" s="529"/>
      <c r="K7" s="529"/>
      <c r="L7" s="524"/>
      <c r="M7" s="617" t="s">
        <v>501</v>
      </c>
      <c r="N7" s="666"/>
      <c r="O7" s="1269" t="str">
        <f>IF(NameOrPr_ch="",IF(NameOrPr="","",NameOrPr),NameOrPr_ch)</f>
        <v>Комитет по тарифам и ценовой политике ЛО</v>
      </c>
      <c r="P7" s="1270"/>
      <c r="Q7" s="1270"/>
      <c r="R7" s="1270"/>
      <c r="S7" s="1270"/>
      <c r="T7" s="1271"/>
      <c r="U7" s="669"/>
      <c r="V7" s="524"/>
      <c r="AA7"/>
      <c r="AB7"/>
      <c r="AC7"/>
      <c r="AD7"/>
      <c r="AE7"/>
      <c r="AF7"/>
      <c r="AG7"/>
      <c r="AH7"/>
      <c r="AI7"/>
      <c r="AJ7"/>
      <c r="AK7"/>
      <c r="AL7"/>
      <c r="AO7" s="585"/>
      <c r="AP7" s="585"/>
      <c r="AQ7" s="585"/>
      <c r="AR7" s="585"/>
      <c r="AS7" s="585"/>
    </row>
    <row r="8" spans="1:45" s="492" customFormat="1" ht="18.75">
      <c r="A8" s="505"/>
      <c r="B8" s="505"/>
      <c r="C8" s="505"/>
      <c r="D8" s="505"/>
      <c r="E8" s="505"/>
      <c r="F8" s="505"/>
      <c r="G8" s="505"/>
      <c r="H8" s="505"/>
      <c r="L8" s="499"/>
      <c r="M8" s="617" t="s">
        <v>594</v>
      </c>
      <c r="N8" s="666"/>
      <c r="O8" s="1269" t="str">
        <f>IF(datePr_ch="",IF(datePr="","",datePr),datePr_ch)</f>
        <v>17.12.2021</v>
      </c>
      <c r="P8" s="1270"/>
      <c r="Q8" s="1270"/>
      <c r="R8" s="1270"/>
      <c r="S8" s="1270"/>
      <c r="T8" s="1271"/>
      <c r="U8" s="667"/>
      <c r="V8" s="487"/>
      <c r="AA8"/>
      <c r="AB8"/>
      <c r="AC8"/>
      <c r="AD8"/>
      <c r="AE8"/>
      <c r="AF8"/>
      <c r="AG8"/>
      <c r="AH8"/>
      <c r="AI8"/>
      <c r="AJ8"/>
      <c r="AK8"/>
      <c r="AL8"/>
      <c r="AO8" s="505"/>
      <c r="AP8" s="505"/>
      <c r="AQ8" s="505"/>
      <c r="AR8" s="505"/>
      <c r="AS8" s="505"/>
    </row>
    <row r="9" spans="1:45" s="492" customFormat="1" ht="18.75">
      <c r="A9" s="505"/>
      <c r="B9" s="505"/>
      <c r="C9" s="505"/>
      <c r="D9" s="505"/>
      <c r="E9" s="505"/>
      <c r="F9" s="505"/>
      <c r="G9" s="505"/>
      <c r="H9" s="505"/>
      <c r="L9" s="552"/>
      <c r="M9" s="617" t="s">
        <v>593</v>
      </c>
      <c r="N9" s="666"/>
      <c r="O9" s="1269" t="str">
        <f>IF(numberPr_ch="",IF(numberPr="","",numberPr),numberPr_ch)</f>
        <v>№471-п от 17.12.2021 г.; №547-п от 20.12.2021 г.</v>
      </c>
      <c r="P9" s="1270"/>
      <c r="Q9" s="1270"/>
      <c r="R9" s="1270"/>
      <c r="S9" s="1270"/>
      <c r="T9" s="1271"/>
      <c r="U9" s="667"/>
      <c r="V9" s="487"/>
      <c r="AA9"/>
      <c r="AB9"/>
      <c r="AC9"/>
      <c r="AD9"/>
      <c r="AE9"/>
      <c r="AF9"/>
      <c r="AG9"/>
      <c r="AH9"/>
      <c r="AI9"/>
      <c r="AJ9"/>
      <c r="AK9"/>
      <c r="AL9"/>
      <c r="AO9" s="505"/>
      <c r="AP9" s="505"/>
      <c r="AQ9" s="505"/>
      <c r="AR9" s="505"/>
      <c r="AS9" s="505"/>
    </row>
    <row r="10" spans="1:45" s="492" customFormat="1" ht="18.75">
      <c r="A10" s="505"/>
      <c r="B10" s="505"/>
      <c r="C10" s="505"/>
      <c r="D10" s="505"/>
      <c r="E10" s="505"/>
      <c r="F10" s="505"/>
      <c r="G10" s="505"/>
      <c r="H10" s="505"/>
      <c r="L10" s="552"/>
      <c r="M10" s="617" t="s">
        <v>500</v>
      </c>
      <c r="N10" s="666"/>
      <c r="O10" s="1269" t="str">
        <f>IF(IstPub_ch="",IF(IstPub="","",IstPub),IstPub_ch)</f>
        <v>http://bptr.lenreg.ru</v>
      </c>
      <c r="P10" s="1270"/>
      <c r="Q10" s="1270"/>
      <c r="R10" s="1270"/>
      <c r="S10" s="1270"/>
      <c r="T10" s="1271"/>
      <c r="U10" s="667"/>
      <c r="V10" s="487"/>
      <c r="AA10"/>
      <c r="AB10"/>
      <c r="AC10"/>
      <c r="AD10"/>
      <c r="AE10"/>
      <c r="AF10"/>
      <c r="AG10"/>
      <c r="AH10"/>
      <c r="AI10"/>
      <c r="AJ10"/>
      <c r="AK10"/>
      <c r="AL10"/>
      <c r="AO10" s="505"/>
      <c r="AP10" s="505"/>
      <c r="AQ10" s="505"/>
      <c r="AR10" s="505"/>
      <c r="AS10" s="505"/>
    </row>
    <row r="11" spans="1:45" s="492" customFormat="1" ht="11.25" hidden="1">
      <c r="A11" s="505"/>
      <c r="B11" s="505"/>
      <c r="C11" s="505"/>
      <c r="D11" s="505"/>
      <c r="E11" s="505"/>
      <c r="F11" s="505"/>
      <c r="G11" s="505"/>
      <c r="H11" s="505"/>
      <c r="L11" s="552"/>
      <c r="M11" s="552"/>
      <c r="N11" s="566"/>
      <c r="O11" s="582"/>
      <c r="P11" s="582"/>
      <c r="Q11" s="582"/>
      <c r="R11" s="582"/>
      <c r="S11" s="582"/>
      <c r="T11" s="582"/>
      <c r="U11" s="487"/>
      <c r="V11" s="487"/>
      <c r="Z11" s="503" t="s">
        <v>372</v>
      </c>
      <c r="AA11" s="767"/>
      <c r="AB11" s="767"/>
      <c r="AC11" s="767"/>
      <c r="AD11" s="767"/>
      <c r="AE11" s="767"/>
      <c r="AF11" s="767"/>
      <c r="AG11" s="487"/>
      <c r="AH11" s="487"/>
      <c r="AI11" s="1007"/>
      <c r="AJ11" s="1007"/>
      <c r="AK11" s="1007"/>
      <c r="AL11" s="1011" t="s">
        <v>372</v>
      </c>
      <c r="AO11" s="505"/>
      <c r="AP11" s="505"/>
      <c r="AQ11" s="505"/>
      <c r="AR11" s="505"/>
      <c r="AS11" s="505"/>
    </row>
    <row r="12" spans="1:45">
      <c r="J12" s="482"/>
      <c r="K12" s="482"/>
      <c r="L12" s="478"/>
      <c r="M12" s="478"/>
      <c r="N12" s="478"/>
      <c r="O12" s="1265"/>
      <c r="P12" s="1265"/>
      <c r="Q12" s="1265"/>
      <c r="R12" s="1265"/>
      <c r="S12" s="1265"/>
      <c r="T12" s="1265"/>
      <c r="U12" s="1265"/>
      <c r="V12" s="1265"/>
      <c r="W12" s="1265"/>
      <c r="X12" s="1265"/>
      <c r="Y12" s="1265"/>
      <c r="Z12" s="1265"/>
      <c r="AA12" s="1265" t="s">
        <v>1874</v>
      </c>
      <c r="AB12" s="1265"/>
      <c r="AC12" s="1265"/>
      <c r="AD12" s="1265"/>
      <c r="AE12" s="1265"/>
      <c r="AF12" s="1265"/>
      <c r="AG12" s="1265"/>
      <c r="AH12" s="1265"/>
      <c r="AI12" s="1265"/>
      <c r="AJ12" s="1265"/>
      <c r="AK12" s="1265"/>
      <c r="AL12" s="1265"/>
    </row>
    <row r="13" spans="1:45" ht="14.25" customHeight="1">
      <c r="J13" s="482"/>
      <c r="K13" s="482"/>
      <c r="L13" s="1247" t="s">
        <v>453</v>
      </c>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163" t="s">
        <v>454</v>
      </c>
    </row>
    <row r="14" spans="1:45" ht="14.25" customHeight="1">
      <c r="J14" s="482"/>
      <c r="K14" s="482"/>
      <c r="L14" s="1247" t="s">
        <v>91</v>
      </c>
      <c r="M14" s="1247" t="s">
        <v>637</v>
      </c>
      <c r="N14" s="578"/>
      <c r="O14" s="1163" t="s">
        <v>639</v>
      </c>
      <c r="P14" s="1163"/>
      <c r="Q14" s="1163"/>
      <c r="R14" s="1163"/>
      <c r="S14" s="1163"/>
      <c r="T14" s="1163"/>
      <c r="U14" s="1163"/>
      <c r="V14" s="1163"/>
      <c r="W14" s="1163"/>
      <c r="X14" s="1163"/>
      <c r="Y14" s="1163"/>
      <c r="Z14" s="1247" t="s">
        <v>340</v>
      </c>
      <c r="AA14" s="1163" t="s">
        <v>639</v>
      </c>
      <c r="AB14" s="1163"/>
      <c r="AC14" s="1163"/>
      <c r="AD14" s="1163"/>
      <c r="AE14" s="1163"/>
      <c r="AF14" s="1163"/>
      <c r="AG14" s="1163"/>
      <c r="AH14" s="1163"/>
      <c r="AI14" s="1163"/>
      <c r="AJ14" s="1163"/>
      <c r="AK14" s="1163"/>
      <c r="AL14" s="1247" t="s">
        <v>340</v>
      </c>
      <c r="AM14" s="1264" t="s">
        <v>274</v>
      </c>
      <c r="AN14" s="1163"/>
    </row>
    <row r="15" spans="1:45" s="523" customFormat="1" ht="14.25" customHeight="1">
      <c r="A15" s="585"/>
      <c r="B15" s="585"/>
      <c r="C15" s="585"/>
      <c r="D15" s="585"/>
      <c r="E15" s="585"/>
      <c r="F15" s="585"/>
      <c r="G15" s="591"/>
      <c r="H15" s="591"/>
      <c r="I15" s="531"/>
      <c r="J15" s="529"/>
      <c r="K15" s="529"/>
      <c r="L15" s="1247"/>
      <c r="M15" s="1247"/>
      <c r="N15" s="578"/>
      <c r="O15" s="1277" t="s">
        <v>665</v>
      </c>
      <c r="P15" s="1277" t="s">
        <v>618</v>
      </c>
      <c r="Q15" s="1277" t="s">
        <v>619</v>
      </c>
      <c r="R15" s="1277" t="s">
        <v>270</v>
      </c>
      <c r="S15" s="1277"/>
      <c r="T15" s="1277" t="s">
        <v>270</v>
      </c>
      <c r="U15" s="1277"/>
      <c r="V15" s="652"/>
      <c r="W15" s="1278" t="s">
        <v>652</v>
      </c>
      <c r="X15" s="1278"/>
      <c r="Y15" s="1278"/>
      <c r="Z15" s="1247"/>
      <c r="AA15" s="1277" t="s">
        <v>665</v>
      </c>
      <c r="AB15" s="1277" t="s">
        <v>618</v>
      </c>
      <c r="AC15" s="1277" t="s">
        <v>619</v>
      </c>
      <c r="AD15" s="1277" t="s">
        <v>270</v>
      </c>
      <c r="AE15" s="1277"/>
      <c r="AF15" s="1277" t="s">
        <v>270</v>
      </c>
      <c r="AG15" s="1277"/>
      <c r="AH15" s="1116"/>
      <c r="AI15" s="1278" t="s">
        <v>652</v>
      </c>
      <c r="AJ15" s="1278"/>
      <c r="AK15" s="1278"/>
      <c r="AL15" s="1247"/>
      <c r="AM15" s="1264"/>
      <c r="AN15" s="1163"/>
      <c r="AO15" s="585"/>
      <c r="AP15" s="585"/>
      <c r="AQ15" s="585"/>
      <c r="AR15" s="585"/>
      <c r="AS15" s="585"/>
    </row>
    <row r="16" spans="1:45" ht="56.25" customHeight="1">
      <c r="J16" s="482"/>
      <c r="K16" s="482"/>
      <c r="L16" s="1247"/>
      <c r="M16" s="1247"/>
      <c r="N16" s="578"/>
      <c r="O16" s="1277"/>
      <c r="P16" s="1277"/>
      <c r="Q16" s="1277"/>
      <c r="R16" s="535" t="s">
        <v>620</v>
      </c>
      <c r="S16" s="535" t="s">
        <v>621</v>
      </c>
      <c r="T16" s="535" t="s">
        <v>622</v>
      </c>
      <c r="U16" s="535" t="s">
        <v>623</v>
      </c>
      <c r="V16" s="535"/>
      <c r="W16" s="536" t="s">
        <v>273</v>
      </c>
      <c r="X16" s="1279" t="s">
        <v>272</v>
      </c>
      <c r="Y16" s="1279"/>
      <c r="Z16" s="1247"/>
      <c r="AA16" s="1277"/>
      <c r="AB16" s="1277"/>
      <c r="AC16" s="1277"/>
      <c r="AD16" s="756" t="s">
        <v>620</v>
      </c>
      <c r="AE16" s="756" t="s">
        <v>621</v>
      </c>
      <c r="AF16" s="756" t="s">
        <v>622</v>
      </c>
      <c r="AG16" s="756" t="s">
        <v>623</v>
      </c>
      <c r="AH16" s="756"/>
      <c r="AI16" s="1114" t="s">
        <v>273</v>
      </c>
      <c r="AJ16" s="1279" t="s">
        <v>272</v>
      </c>
      <c r="AK16" s="1279"/>
      <c r="AL16" s="1247"/>
      <c r="AM16" s="1264"/>
      <c r="AN16" s="1163"/>
    </row>
    <row r="17" spans="1:52">
      <c r="J17" s="482"/>
      <c r="K17" s="490">
        <v>1</v>
      </c>
      <c r="L17" s="479" t="s">
        <v>92</v>
      </c>
      <c r="M17" s="479" t="s">
        <v>48</v>
      </c>
      <c r="N17" s="496" t="s">
        <v>48</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5">
        <f ca="1">OFFSET(V17,0,-1)</f>
        <v>9</v>
      </c>
      <c r="W17" s="488">
        <f t="shared" ca="1" si="0"/>
        <v>10</v>
      </c>
      <c r="X17" s="1236">
        <f ca="1">OFFSET(X17,0,-1)+1</f>
        <v>11</v>
      </c>
      <c r="Y17" s="1236"/>
      <c r="Z17" s="488">
        <f ca="1">OFFSET(Z17,0,-2)+1</f>
        <v>12</v>
      </c>
      <c r="AA17" s="1117">
        <f ca="1">OFFSET(AA17,0,-1)+1</f>
        <v>13</v>
      </c>
      <c r="AB17" s="1117">
        <f t="shared" ref="AB17:AI17" ca="1" si="1">OFFSET(AB17,0,-1)+1</f>
        <v>14</v>
      </c>
      <c r="AC17" s="1117">
        <f t="shared" ca="1" si="1"/>
        <v>15</v>
      </c>
      <c r="AD17" s="1117">
        <f t="shared" ca="1" si="1"/>
        <v>16</v>
      </c>
      <c r="AE17" s="1117">
        <f t="shared" ca="1" si="1"/>
        <v>17</v>
      </c>
      <c r="AF17" s="1117">
        <f t="shared" ca="1" si="1"/>
        <v>18</v>
      </c>
      <c r="AG17" s="1117">
        <f t="shared" ca="1" si="1"/>
        <v>19</v>
      </c>
      <c r="AH17" s="651">
        <f ca="1">OFFSET(AH17,0,-1)</f>
        <v>19</v>
      </c>
      <c r="AI17" s="1117">
        <f t="shared" ca="1" si="1"/>
        <v>20</v>
      </c>
      <c r="AJ17" s="1236">
        <f ca="1">OFFSET(AJ17,0,-1)+1</f>
        <v>21</v>
      </c>
      <c r="AK17" s="1236"/>
      <c r="AL17" s="1117">
        <f ca="1">OFFSET(AL17,0,-2)+1</f>
        <v>22</v>
      </c>
      <c r="AN17" s="488">
        <f ca="1">OFFSET(AN17,0,-2)+1</f>
        <v>23</v>
      </c>
    </row>
    <row r="18" spans="1:52" ht="22.5">
      <c r="A18" s="1220">
        <v>1</v>
      </c>
      <c r="B18" s="1052"/>
      <c r="C18" s="1052"/>
      <c r="D18" s="1052"/>
      <c r="E18" s="1053"/>
      <c r="F18" s="1054"/>
      <c r="G18" s="1052"/>
      <c r="H18" s="1052"/>
      <c r="I18" s="1041"/>
      <c r="J18" s="1045"/>
      <c r="K18" s="1045"/>
      <c r="L18" s="593">
        <f>mergeValue(A18)</f>
        <v>1</v>
      </c>
      <c r="M18" s="641" t="s">
        <v>20</v>
      </c>
      <c r="N18" s="580"/>
      <c r="O18" s="1266" t="str">
        <f>IF('Перечень тарифов'!J36="","","" &amp; 'Перечень тарифов'!J36 &amp; "")</f>
        <v>Тариф на горячю воду (открытая система теплоснабжения)</v>
      </c>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1266"/>
      <c r="AM18" s="1266"/>
      <c r="AN18" s="630" t="s">
        <v>475</v>
      </c>
    </row>
    <row r="19" spans="1:52" ht="22.5">
      <c r="A19" s="1220"/>
      <c r="B19" s="1220">
        <v>1</v>
      </c>
      <c r="C19" s="1052"/>
      <c r="D19" s="1052"/>
      <c r="E19" s="1054"/>
      <c r="F19" s="1054"/>
      <c r="G19" s="1052"/>
      <c r="H19" s="1052"/>
      <c r="I19" s="1047"/>
      <c r="J19" s="1043"/>
      <c r="K19" s="1042"/>
      <c r="L19" s="593" t="str">
        <f>mergeValue(A19) &amp;"."&amp; mergeValue(B19)</f>
        <v>1.1</v>
      </c>
      <c r="M19" s="546" t="s">
        <v>16</v>
      </c>
      <c r="N19" s="580"/>
      <c r="O19" s="1266" t="str">
        <f>IF('Перечень тарифов'!N36="","","" &amp; 'Перечень тарифов'!N36 &amp; "")</f>
        <v>Бокситогорский муниципальный район, Бокситогорское (41603101);</v>
      </c>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1266"/>
      <c r="AM19" s="1266"/>
      <c r="AN19" s="630" t="s">
        <v>476</v>
      </c>
    </row>
    <row r="20" spans="1:52" hidden="1">
      <c r="A20" s="1220"/>
      <c r="B20" s="1220"/>
      <c r="C20" s="1220">
        <v>1</v>
      </c>
      <c r="D20" s="1052"/>
      <c r="E20" s="1054"/>
      <c r="F20" s="1054"/>
      <c r="G20" s="1052"/>
      <c r="H20" s="1052"/>
      <c r="I20" s="1047"/>
      <c r="J20" s="1043"/>
      <c r="K20" s="1042"/>
      <c r="L20" s="593" t="str">
        <f>mergeValue(A20) &amp;"."&amp; mergeValue(B20)&amp;"."&amp; mergeValue(C20)</f>
        <v>1.1.1</v>
      </c>
      <c r="M20" s="547"/>
      <c r="N20" s="580"/>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1266"/>
      <c r="AM20" s="1266"/>
      <c r="AN20" s="630"/>
    </row>
    <row r="21" spans="1:52" hidden="1">
      <c r="A21" s="1220"/>
      <c r="B21" s="1220"/>
      <c r="C21" s="1220"/>
      <c r="D21" s="1220">
        <v>1</v>
      </c>
      <c r="E21" s="1054"/>
      <c r="F21" s="1054"/>
      <c r="G21" s="1052"/>
      <c r="H21" s="1052"/>
      <c r="I21" s="1047"/>
      <c r="J21" s="1043"/>
      <c r="K21" s="1042"/>
      <c r="L21" s="593" t="str">
        <f>mergeValue(A21) &amp;"."&amp; mergeValue(B21)&amp;"."&amp; mergeValue(C21)&amp;"."&amp; mergeValue(D21)</f>
        <v>1.1.1.1</v>
      </c>
      <c r="M21" s="548"/>
      <c r="N21" s="580"/>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1266"/>
      <c r="AM21" s="1266"/>
      <c r="AN21" s="630"/>
    </row>
    <row r="22" spans="1:52" ht="0.2" customHeight="1">
      <c r="A22" s="1220"/>
      <c r="B22" s="1220"/>
      <c r="C22" s="1220"/>
      <c r="D22" s="1220"/>
      <c r="E22" s="1220">
        <v>1</v>
      </c>
      <c r="F22" s="1054"/>
      <c r="G22" s="1052"/>
      <c r="H22" s="1052"/>
      <c r="I22" s="1046"/>
      <c r="J22" s="1043"/>
      <c r="K22" s="1042"/>
      <c r="L22" s="593"/>
      <c r="M22" s="554"/>
      <c r="N22" s="581"/>
      <c r="O22" s="631"/>
      <c r="P22" s="631"/>
      <c r="Q22" s="631"/>
      <c r="R22" s="631"/>
      <c r="S22" s="631"/>
      <c r="T22" s="631"/>
      <c r="U22" s="631"/>
      <c r="V22" s="631"/>
      <c r="W22" s="631"/>
      <c r="X22" s="631"/>
      <c r="Y22" s="631"/>
      <c r="Z22" s="631"/>
      <c r="AA22" s="1120"/>
      <c r="AB22" s="1120"/>
      <c r="AC22" s="1120"/>
      <c r="AD22" s="1120"/>
      <c r="AE22" s="1120"/>
      <c r="AF22" s="1120"/>
      <c r="AG22" s="1120"/>
      <c r="AH22" s="1120"/>
      <c r="AI22" s="1120"/>
      <c r="AJ22" s="1120"/>
      <c r="AK22" s="1120"/>
      <c r="AL22" s="1120"/>
      <c r="AM22" s="508"/>
      <c r="AN22" s="630"/>
    </row>
    <row r="23" spans="1:52" ht="27" customHeight="1">
      <c r="A23" s="1220"/>
      <c r="B23" s="1220"/>
      <c r="C23" s="1220"/>
      <c r="D23" s="1220"/>
      <c r="E23" s="1220"/>
      <c r="F23" s="1220">
        <v>1</v>
      </c>
      <c r="G23" s="1052"/>
      <c r="H23" s="1052"/>
      <c r="I23" s="1275"/>
      <c r="J23" s="1043"/>
      <c r="K23" s="1042"/>
      <c r="L23" s="593" t="str">
        <f>mergeValue(A23) &amp;"."&amp; mergeValue(B23)&amp;"."&amp; mergeValue(C23)&amp;"."&amp; mergeValue(D23)&amp;"."&amp; mergeValue(F23)</f>
        <v>1.1.1.1.1</v>
      </c>
      <c r="M23" s="555" t="s">
        <v>10</v>
      </c>
      <c r="N23" s="581"/>
      <c r="O23" s="1223" t="s">
        <v>302</v>
      </c>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224"/>
      <c r="AM23" s="1225"/>
      <c r="AN23" s="630" t="s">
        <v>633</v>
      </c>
      <c r="AP23" s="504" t="str">
        <f>strCheckUnique(AQ23:AQ27)</f>
        <v/>
      </c>
      <c r="AR23" s="504"/>
    </row>
    <row r="24" spans="1:52" ht="25.5" customHeight="1">
      <c r="A24" s="1220"/>
      <c r="B24" s="1220"/>
      <c r="C24" s="1220"/>
      <c r="D24" s="1220"/>
      <c r="E24" s="1220"/>
      <c r="F24" s="1220"/>
      <c r="G24" s="1220">
        <v>1</v>
      </c>
      <c r="H24" s="1052"/>
      <c r="I24" s="1275"/>
      <c r="J24" s="1276"/>
      <c r="K24" s="1048"/>
      <c r="L24" s="593" t="str">
        <f>mergeValue(A24) &amp;"."&amp; mergeValue(B24)&amp;"."&amp; mergeValue(C24)&amp;"."&amp; mergeValue(D24)&amp;"."&amp; mergeValue(F24)&amp;"."&amp; mergeValue(G24)</f>
        <v>1.1.1.1.1.1</v>
      </c>
      <c r="M24" s="1065" t="s">
        <v>640</v>
      </c>
      <c r="N24" s="646"/>
      <c r="O24" s="683">
        <v>35.71</v>
      </c>
      <c r="P24" s="683">
        <v>2256.75</v>
      </c>
      <c r="Q24" s="562"/>
      <c r="R24" s="494"/>
      <c r="S24" s="1091"/>
      <c r="T24" s="494"/>
      <c r="U24" s="1091"/>
      <c r="V24" s="584" t="str">
        <f>W24 &amp; "-" &amp; Y24</f>
        <v>01.01.2022-30.06.2022</v>
      </c>
      <c r="W24" s="1256" t="s">
        <v>1197</v>
      </c>
      <c r="X24" s="1227" t="s">
        <v>83</v>
      </c>
      <c r="Y24" s="1256" t="s">
        <v>1885</v>
      </c>
      <c r="Z24" s="1227" t="s">
        <v>83</v>
      </c>
      <c r="AA24" s="683">
        <v>44.6</v>
      </c>
      <c r="AB24" s="683">
        <v>2256.75</v>
      </c>
      <c r="AC24" s="763"/>
      <c r="AD24" s="712"/>
      <c r="AE24" s="1091"/>
      <c r="AF24" s="712"/>
      <c r="AG24" s="1091"/>
      <c r="AH24" s="769" t="str">
        <f>AI24 &amp; "-" &amp; AK24</f>
        <v>01.07.2022-31.12.2022</v>
      </c>
      <c r="AI24" s="1256" t="s">
        <v>1886</v>
      </c>
      <c r="AJ24" s="1227" t="s">
        <v>83</v>
      </c>
      <c r="AK24" s="1256" t="s">
        <v>1198</v>
      </c>
      <c r="AL24" s="1227" t="s">
        <v>84</v>
      </c>
      <c r="AM24" s="537"/>
      <c r="AN24" s="630" t="s">
        <v>666</v>
      </c>
      <c r="AO24" s="500" t="str">
        <f>strCheckDate(O24:AM24)</f>
        <v/>
      </c>
      <c r="AP24" s="504"/>
      <c r="AQ24" s="504" t="str">
        <f>IF(M24="","",M24 )</f>
        <v>вода</v>
      </c>
      <c r="AR24" s="504"/>
      <c r="AS24" s="504"/>
    </row>
    <row r="25" spans="1:52" ht="14.25" hidden="1" customHeight="1">
      <c r="A25" s="1220"/>
      <c r="B25" s="1220"/>
      <c r="C25" s="1220"/>
      <c r="D25" s="1220"/>
      <c r="E25" s="1220"/>
      <c r="F25" s="1220"/>
      <c r="G25" s="1220"/>
      <c r="H25" s="1052"/>
      <c r="I25" s="1275"/>
      <c r="J25" s="1276"/>
      <c r="K25" s="1048"/>
      <c r="L25" s="600"/>
      <c r="M25" s="646"/>
      <c r="N25" s="646"/>
      <c r="O25" s="562"/>
      <c r="P25" s="494"/>
      <c r="Q25" s="494"/>
      <c r="R25" s="494"/>
      <c r="S25" s="494"/>
      <c r="T25" s="494"/>
      <c r="U25" s="559"/>
      <c r="V25" s="584"/>
      <c r="W25" s="1226"/>
      <c r="X25" s="1227"/>
      <c r="Y25" s="1226"/>
      <c r="Z25" s="1227"/>
      <c r="AA25" s="763"/>
      <c r="AB25" s="712"/>
      <c r="AC25" s="712"/>
      <c r="AD25" s="712"/>
      <c r="AE25" s="712"/>
      <c r="AF25" s="712"/>
      <c r="AG25" s="559"/>
      <c r="AH25" s="769"/>
      <c r="AI25" s="1226"/>
      <c r="AJ25" s="1227"/>
      <c r="AK25" s="1226"/>
      <c r="AL25" s="1227"/>
      <c r="AM25" s="537"/>
      <c r="AN25" s="1238"/>
      <c r="AR25" s="504">
        <f ca="1">OFFSET(AR25,-1,0)</f>
        <v>0</v>
      </c>
    </row>
    <row r="26" spans="1:52" s="476" customFormat="1" ht="15" hidden="1" customHeight="1">
      <c r="A26" s="1220"/>
      <c r="B26" s="1220"/>
      <c r="C26" s="1220"/>
      <c r="D26" s="1220"/>
      <c r="E26" s="1220"/>
      <c r="F26" s="1220"/>
      <c r="G26" s="1220"/>
      <c r="H26" s="1052"/>
      <c r="I26" s="1275"/>
      <c r="J26" s="1276"/>
      <c r="K26" s="1049"/>
      <c r="L26" s="538"/>
      <c r="M26" s="557"/>
      <c r="N26" s="551"/>
      <c r="O26" s="545"/>
      <c r="P26" s="545"/>
      <c r="Q26" s="545"/>
      <c r="R26" s="545"/>
      <c r="S26" s="545"/>
      <c r="T26" s="545"/>
      <c r="U26" s="545"/>
      <c r="V26" s="545"/>
      <c r="W26" s="563"/>
      <c r="X26" s="564"/>
      <c r="Y26" s="563"/>
      <c r="Z26" s="551"/>
      <c r="AA26" s="757"/>
      <c r="AB26" s="757"/>
      <c r="AC26" s="757"/>
      <c r="AD26" s="757"/>
      <c r="AE26" s="757"/>
      <c r="AF26" s="757"/>
      <c r="AG26" s="757"/>
      <c r="AH26" s="757"/>
      <c r="AI26" s="1005"/>
      <c r="AJ26" s="1006"/>
      <c r="AK26" s="1005"/>
      <c r="AL26" s="1001"/>
      <c r="AM26" s="560"/>
      <c r="AN26" s="1239"/>
      <c r="AO26" s="501"/>
      <c r="AP26" s="501"/>
      <c r="AQ26" s="501"/>
      <c r="AR26" s="501"/>
      <c r="AS26" s="501"/>
    </row>
    <row r="27" spans="1:52" s="476" customFormat="1" ht="15" customHeight="1">
      <c r="A27" s="1220"/>
      <c r="B27" s="1220"/>
      <c r="C27" s="1220"/>
      <c r="D27" s="1220"/>
      <c r="E27" s="1220"/>
      <c r="F27" s="1220"/>
      <c r="G27" s="1052"/>
      <c r="H27" s="1052"/>
      <c r="I27" s="1275"/>
      <c r="J27" s="1050"/>
      <c r="K27" s="1049"/>
      <c r="L27" s="538"/>
      <c r="M27" s="556" t="s">
        <v>25</v>
      </c>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60"/>
      <c r="AO27" s="501"/>
      <c r="AP27" s="501"/>
      <c r="AQ27" s="501"/>
      <c r="AR27" s="501"/>
      <c r="AS27" s="501"/>
    </row>
    <row r="28" spans="1:52" s="1057" customFormat="1" ht="21.75" customHeight="1">
      <c r="A28" s="1220"/>
      <c r="B28" s="1220"/>
      <c r="C28" s="1220"/>
      <c r="D28" s="1220"/>
      <c r="E28" s="1220"/>
      <c r="F28" s="1220">
        <v>2</v>
      </c>
      <c r="G28" s="1075"/>
      <c r="H28" s="1075"/>
      <c r="I28" s="1274" t="s">
        <v>1874</v>
      </c>
      <c r="J28" s="1115"/>
      <c r="L28" s="1118" t="str">
        <f>mergeValue(A28) &amp;"."&amp; mergeValue(B28)&amp;"."&amp; mergeValue(C28)&amp;"."&amp; mergeValue(D28)&amp;"."&amp; mergeValue(F28)</f>
        <v>1.1.1.1.2</v>
      </c>
      <c r="M28" s="555" t="s">
        <v>10</v>
      </c>
      <c r="N28" s="816"/>
      <c r="O28" s="1223" t="s">
        <v>770</v>
      </c>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224"/>
      <c r="AM28" s="1225"/>
      <c r="AN28" s="630" t="s">
        <v>633</v>
      </c>
      <c r="AO28" s="1008"/>
      <c r="AP28" s="829" t="str">
        <f>strCheckUnique(AQ28:AQ32)</f>
        <v/>
      </c>
      <c r="AQ28" s="1008"/>
      <c r="AR28" s="829"/>
      <c r="AS28" s="1008"/>
      <c r="AT28" s="1008"/>
      <c r="AU28" s="1008"/>
      <c r="AV28" s="1008"/>
      <c r="AW28" s="1008"/>
      <c r="AX28" s="1008"/>
      <c r="AY28" s="1008"/>
      <c r="AZ28" s="1008"/>
    </row>
    <row r="29" spans="1:52" s="1057" customFormat="1" ht="26.25" customHeight="1">
      <c r="A29" s="1220"/>
      <c r="B29" s="1220"/>
      <c r="C29" s="1220"/>
      <c r="D29" s="1220"/>
      <c r="E29" s="1220"/>
      <c r="F29" s="1220"/>
      <c r="G29" s="1220">
        <v>1</v>
      </c>
      <c r="H29" s="1075"/>
      <c r="I29" s="1275"/>
      <c r="J29" s="1276"/>
      <c r="K29" s="1064"/>
      <c r="L29" s="1118" t="str">
        <f>mergeValue(A29) &amp;"."&amp; mergeValue(B29)&amp;"."&amp; mergeValue(C29)&amp;"."&amp; mergeValue(D29)&amp;"."&amp; mergeValue(F29)&amp;"."&amp; mergeValue(G29)</f>
        <v>1.1.1.1.2.1</v>
      </c>
      <c r="M29" s="1065" t="s">
        <v>640</v>
      </c>
      <c r="N29" s="646"/>
      <c r="O29" s="683">
        <v>25.48</v>
      </c>
      <c r="P29" s="683">
        <v>1083.25</v>
      </c>
      <c r="Q29" s="763"/>
      <c r="R29" s="712"/>
      <c r="S29" s="1091"/>
      <c r="T29" s="712"/>
      <c r="U29" s="1091"/>
      <c r="V29" s="769" t="str">
        <f>W29 &amp; "-" &amp; Y29</f>
        <v>01.01.2022-30.06.2022</v>
      </c>
      <c r="W29" s="1256" t="s">
        <v>1197</v>
      </c>
      <c r="X29" s="1227" t="s">
        <v>83</v>
      </c>
      <c r="Y29" s="1256" t="s">
        <v>1885</v>
      </c>
      <c r="Z29" s="1227" t="s">
        <v>83</v>
      </c>
      <c r="AA29" s="683">
        <v>26.35</v>
      </c>
      <c r="AB29" s="683">
        <v>1120.08</v>
      </c>
      <c r="AC29" s="763"/>
      <c r="AD29" s="712"/>
      <c r="AE29" s="1091"/>
      <c r="AF29" s="712"/>
      <c r="AG29" s="1091"/>
      <c r="AH29" s="769" t="str">
        <f>AI29 &amp; "-" &amp; AK29</f>
        <v>01.07.2022-31.12.2022</v>
      </c>
      <c r="AI29" s="1256" t="s">
        <v>1886</v>
      </c>
      <c r="AJ29" s="1227" t="s">
        <v>83</v>
      </c>
      <c r="AK29" s="1256" t="s">
        <v>1198</v>
      </c>
      <c r="AL29" s="1227" t="s">
        <v>84</v>
      </c>
      <c r="AM29" s="537"/>
      <c r="AN29" s="630" t="s">
        <v>666</v>
      </c>
      <c r="AO29" s="1008" t="str">
        <f>strCheckDate(O29:AM29)</f>
        <v/>
      </c>
      <c r="AP29" s="829"/>
      <c r="AQ29" s="829" t="str">
        <f>IF(M29="","",M29 )</f>
        <v>вода</v>
      </c>
      <c r="AR29" s="829"/>
      <c r="AS29" s="829"/>
      <c r="AT29" s="829"/>
      <c r="AU29" s="1008"/>
      <c r="AV29" s="1008"/>
      <c r="AW29" s="1008"/>
      <c r="AX29" s="1008"/>
      <c r="AY29" s="1008"/>
      <c r="AZ29" s="1008"/>
    </row>
    <row r="30" spans="1:52" s="1057" customFormat="1" ht="0.2" customHeight="1">
      <c r="A30" s="1220"/>
      <c r="B30" s="1220"/>
      <c r="C30" s="1220"/>
      <c r="D30" s="1220"/>
      <c r="E30" s="1220"/>
      <c r="F30" s="1220"/>
      <c r="G30" s="1220"/>
      <c r="H30" s="1075"/>
      <c r="I30" s="1275"/>
      <c r="J30" s="1276"/>
      <c r="K30" s="1064"/>
      <c r="L30" s="800"/>
      <c r="M30" s="646"/>
      <c r="N30" s="646"/>
      <c r="O30" s="763"/>
      <c r="P30" s="712"/>
      <c r="Q30" s="712"/>
      <c r="R30" s="712"/>
      <c r="S30" s="712"/>
      <c r="T30" s="712"/>
      <c r="U30" s="559"/>
      <c r="V30" s="769"/>
      <c r="W30" s="1226"/>
      <c r="X30" s="1227"/>
      <c r="Y30" s="1226"/>
      <c r="Z30" s="1227"/>
      <c r="AA30" s="763"/>
      <c r="AB30" s="712"/>
      <c r="AC30" s="712"/>
      <c r="AD30" s="712"/>
      <c r="AE30" s="712"/>
      <c r="AF30" s="712"/>
      <c r="AG30" s="559"/>
      <c r="AH30" s="769"/>
      <c r="AI30" s="1226"/>
      <c r="AJ30" s="1227"/>
      <c r="AK30" s="1226"/>
      <c r="AL30" s="1227"/>
      <c r="AM30" s="537"/>
      <c r="AN30" s="1219"/>
      <c r="AO30" s="1008"/>
      <c r="AP30" s="1008"/>
      <c r="AQ30" s="1008"/>
      <c r="AR30" s="829">
        <f ca="1">OFFSET(AR30,-1,0)</f>
        <v>0</v>
      </c>
      <c r="AS30" s="1008"/>
      <c r="AT30" s="1008"/>
      <c r="AU30" s="1008"/>
      <c r="AV30" s="1008"/>
      <c r="AW30" s="1008"/>
      <c r="AX30" s="1008"/>
      <c r="AY30" s="1008"/>
      <c r="AZ30" s="1008"/>
    </row>
    <row r="31" spans="1:52" s="1056" customFormat="1" ht="15" hidden="1" customHeight="1">
      <c r="A31" s="1220"/>
      <c r="B31" s="1220"/>
      <c r="C31" s="1220"/>
      <c r="D31" s="1220"/>
      <c r="E31" s="1220"/>
      <c r="F31" s="1220"/>
      <c r="G31" s="1220"/>
      <c r="H31" s="1075"/>
      <c r="I31" s="1275"/>
      <c r="J31" s="1276"/>
      <c r="K31" s="1066"/>
      <c r="L31" s="688"/>
      <c r="M31" s="557"/>
      <c r="N31" s="1001"/>
      <c r="O31" s="757"/>
      <c r="P31" s="757"/>
      <c r="Q31" s="757"/>
      <c r="R31" s="757"/>
      <c r="S31" s="757"/>
      <c r="T31" s="757"/>
      <c r="U31" s="757"/>
      <c r="V31" s="757"/>
      <c r="W31" s="1005"/>
      <c r="X31" s="1006"/>
      <c r="Y31" s="1005"/>
      <c r="Z31" s="1001"/>
      <c r="AA31" s="757"/>
      <c r="AB31" s="757"/>
      <c r="AC31" s="757"/>
      <c r="AD31" s="757"/>
      <c r="AE31" s="757"/>
      <c r="AF31" s="757"/>
      <c r="AG31" s="757"/>
      <c r="AH31" s="757"/>
      <c r="AI31" s="1005"/>
      <c r="AJ31" s="1006"/>
      <c r="AK31" s="1005"/>
      <c r="AL31" s="1001"/>
      <c r="AM31" s="762"/>
      <c r="AN31" s="1219"/>
      <c r="AO31" s="1073"/>
      <c r="AP31" s="1073"/>
      <c r="AQ31" s="1073"/>
      <c r="AR31" s="1073"/>
      <c r="AS31" s="1073"/>
      <c r="AT31" s="1073"/>
      <c r="AU31" s="1073"/>
      <c r="AV31" s="1073"/>
      <c r="AW31" s="1073"/>
      <c r="AX31" s="1073"/>
      <c r="AY31" s="1073"/>
      <c r="AZ31" s="1073"/>
    </row>
    <row r="32" spans="1:52" s="1056" customFormat="1" ht="15" customHeight="1">
      <c r="A32" s="1220"/>
      <c r="B32" s="1220"/>
      <c r="C32" s="1220"/>
      <c r="D32" s="1220"/>
      <c r="E32" s="1220"/>
      <c r="F32" s="1220"/>
      <c r="G32" s="1075"/>
      <c r="H32" s="1075"/>
      <c r="I32" s="1275"/>
      <c r="J32" s="1072"/>
      <c r="K32" s="1066"/>
      <c r="L32" s="688"/>
      <c r="M32" s="556" t="s">
        <v>25</v>
      </c>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762"/>
      <c r="AO32" s="1073"/>
      <c r="AP32" s="1073"/>
      <c r="AQ32" s="1073"/>
      <c r="AR32" s="1073"/>
      <c r="AS32" s="1073"/>
      <c r="AT32" s="1073"/>
      <c r="AU32" s="1073"/>
      <c r="AV32" s="1073"/>
      <c r="AW32" s="1073"/>
      <c r="AX32" s="1073"/>
      <c r="AY32" s="1073"/>
      <c r="AZ32" s="1073"/>
    </row>
    <row r="33" spans="1:52" s="1057" customFormat="1" ht="21.75" customHeight="1">
      <c r="A33" s="1220"/>
      <c r="B33" s="1220"/>
      <c r="C33" s="1220"/>
      <c r="D33" s="1220"/>
      <c r="E33" s="1220"/>
      <c r="F33" s="1220">
        <v>3</v>
      </c>
      <c r="G33" s="1075"/>
      <c r="H33" s="1075"/>
      <c r="I33" s="1274" t="s">
        <v>1874</v>
      </c>
      <c r="J33" s="1115"/>
      <c r="L33" s="1118" t="str">
        <f>mergeValue(A33) &amp;"."&amp; mergeValue(B33)&amp;"."&amp; mergeValue(C33)&amp;"."&amp; mergeValue(D33)&amp;"."&amp; mergeValue(F33)</f>
        <v>1.1.1.1.3</v>
      </c>
      <c r="M33" s="555" t="s">
        <v>10</v>
      </c>
      <c r="N33" s="816"/>
      <c r="O33" s="1223" t="s">
        <v>303</v>
      </c>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5"/>
      <c r="AN33" s="630" t="s">
        <v>633</v>
      </c>
      <c r="AO33" s="1008"/>
      <c r="AP33" s="829" t="str">
        <f>strCheckUnique(AQ33:AQ37)</f>
        <v/>
      </c>
      <c r="AQ33" s="1008"/>
      <c r="AR33" s="829"/>
      <c r="AS33" s="1008"/>
      <c r="AT33" s="1008"/>
      <c r="AU33" s="1008"/>
      <c r="AV33" s="1008"/>
      <c r="AW33" s="1008"/>
      <c r="AX33" s="1008"/>
      <c r="AY33" s="1008"/>
      <c r="AZ33" s="1008"/>
    </row>
    <row r="34" spans="1:52" s="1057" customFormat="1" ht="23.25" customHeight="1">
      <c r="A34" s="1220"/>
      <c r="B34" s="1220"/>
      <c r="C34" s="1220"/>
      <c r="D34" s="1220"/>
      <c r="E34" s="1220"/>
      <c r="F34" s="1220"/>
      <c r="G34" s="1220">
        <v>1</v>
      </c>
      <c r="H34" s="1075"/>
      <c r="I34" s="1275"/>
      <c r="J34" s="1276"/>
      <c r="K34" s="1064"/>
      <c r="L34" s="1118" t="str">
        <f>mergeValue(A34) &amp;"."&amp; mergeValue(B34)&amp;"."&amp; mergeValue(C34)&amp;"."&amp; mergeValue(D34)&amp;"."&amp; mergeValue(F34)&amp;"."&amp; mergeValue(G34)</f>
        <v>1.1.1.1.3.1</v>
      </c>
      <c r="M34" s="1065" t="s">
        <v>640</v>
      </c>
      <c r="N34" s="646"/>
      <c r="O34" s="683">
        <v>35.71</v>
      </c>
      <c r="P34" s="683">
        <v>2256.75</v>
      </c>
      <c r="Q34" s="763"/>
      <c r="R34" s="712"/>
      <c r="S34" s="1091"/>
      <c r="T34" s="712"/>
      <c r="U34" s="1091"/>
      <c r="V34" s="769" t="str">
        <f>W34 &amp; "-" &amp; Y34</f>
        <v>01.01.2022-30.06.2022</v>
      </c>
      <c r="W34" s="1256" t="s">
        <v>1197</v>
      </c>
      <c r="X34" s="1227" t="s">
        <v>83</v>
      </c>
      <c r="Y34" s="1256" t="s">
        <v>1885</v>
      </c>
      <c r="Z34" s="1227" t="s">
        <v>83</v>
      </c>
      <c r="AA34" s="683">
        <v>44.6</v>
      </c>
      <c r="AB34" s="683">
        <v>2256.75</v>
      </c>
      <c r="AC34" s="763"/>
      <c r="AD34" s="712"/>
      <c r="AE34" s="1091"/>
      <c r="AF34" s="712"/>
      <c r="AG34" s="1091"/>
      <c r="AH34" s="769" t="str">
        <f>AI34 &amp; "-" &amp; AK34</f>
        <v>01.07.2022-31.12.2022</v>
      </c>
      <c r="AI34" s="1256" t="s">
        <v>1886</v>
      </c>
      <c r="AJ34" s="1227" t="s">
        <v>83</v>
      </c>
      <c r="AK34" s="1256" t="s">
        <v>1198</v>
      </c>
      <c r="AL34" s="1227" t="s">
        <v>84</v>
      </c>
      <c r="AM34" s="537"/>
      <c r="AN34" s="630" t="s">
        <v>666</v>
      </c>
      <c r="AO34" s="1008" t="str">
        <f>strCheckDate(O34:AM34)</f>
        <v/>
      </c>
      <c r="AP34" s="829"/>
      <c r="AQ34" s="829" t="str">
        <f>IF(M34="","",M34 )</f>
        <v>вода</v>
      </c>
      <c r="AR34" s="829"/>
      <c r="AS34" s="829"/>
      <c r="AT34" s="829"/>
      <c r="AU34" s="1008"/>
      <c r="AV34" s="1008"/>
      <c r="AW34" s="1008"/>
      <c r="AX34" s="1008"/>
      <c r="AY34" s="1008"/>
      <c r="AZ34" s="1008"/>
    </row>
    <row r="35" spans="1:52" s="1057" customFormat="1" ht="0.2" customHeight="1">
      <c r="A35" s="1220"/>
      <c r="B35" s="1220"/>
      <c r="C35" s="1220"/>
      <c r="D35" s="1220"/>
      <c r="E35" s="1220"/>
      <c r="F35" s="1220"/>
      <c r="G35" s="1220"/>
      <c r="H35" s="1075"/>
      <c r="I35" s="1275"/>
      <c r="J35" s="1276"/>
      <c r="K35" s="1064"/>
      <c r="L35" s="800"/>
      <c r="M35" s="646"/>
      <c r="N35" s="646"/>
      <c r="O35" s="763"/>
      <c r="P35" s="712"/>
      <c r="Q35" s="712"/>
      <c r="R35" s="712"/>
      <c r="S35" s="712"/>
      <c r="T35" s="712"/>
      <c r="U35" s="559"/>
      <c r="V35" s="769"/>
      <c r="W35" s="1226"/>
      <c r="X35" s="1227"/>
      <c r="Y35" s="1226"/>
      <c r="Z35" s="1227"/>
      <c r="AA35" s="763"/>
      <c r="AB35" s="712"/>
      <c r="AC35" s="712"/>
      <c r="AD35" s="712"/>
      <c r="AE35" s="712"/>
      <c r="AF35" s="712"/>
      <c r="AG35" s="559"/>
      <c r="AH35" s="769"/>
      <c r="AI35" s="1226"/>
      <c r="AJ35" s="1227"/>
      <c r="AK35" s="1226"/>
      <c r="AL35" s="1227"/>
      <c r="AM35" s="537"/>
      <c r="AN35" s="1219"/>
      <c r="AO35" s="1008"/>
      <c r="AP35" s="1008"/>
      <c r="AQ35" s="1008"/>
      <c r="AR35" s="829">
        <f ca="1">OFFSET(AR35,-1,0)</f>
        <v>0</v>
      </c>
      <c r="AS35" s="1008"/>
      <c r="AT35" s="1008"/>
      <c r="AU35" s="1008"/>
      <c r="AV35" s="1008"/>
      <c r="AW35" s="1008"/>
      <c r="AX35" s="1008"/>
      <c r="AY35" s="1008"/>
      <c r="AZ35" s="1008"/>
    </row>
    <row r="36" spans="1:52" s="1056" customFormat="1" ht="15" hidden="1" customHeight="1">
      <c r="A36" s="1220"/>
      <c r="B36" s="1220"/>
      <c r="C36" s="1220"/>
      <c r="D36" s="1220"/>
      <c r="E36" s="1220"/>
      <c r="F36" s="1220"/>
      <c r="G36" s="1220"/>
      <c r="H36" s="1075"/>
      <c r="I36" s="1275"/>
      <c r="J36" s="1276"/>
      <c r="K36" s="1066"/>
      <c r="L36" s="688"/>
      <c r="M36" s="557"/>
      <c r="N36" s="1001"/>
      <c r="O36" s="757"/>
      <c r="P36" s="757"/>
      <c r="Q36" s="757"/>
      <c r="R36" s="757"/>
      <c r="S36" s="757"/>
      <c r="T36" s="757"/>
      <c r="U36" s="757"/>
      <c r="V36" s="757"/>
      <c r="W36" s="1005"/>
      <c r="X36" s="1006"/>
      <c r="Y36" s="1005"/>
      <c r="Z36" s="1001"/>
      <c r="AA36" s="757"/>
      <c r="AB36" s="757"/>
      <c r="AC36" s="757"/>
      <c r="AD36" s="757"/>
      <c r="AE36" s="757"/>
      <c r="AF36" s="757"/>
      <c r="AG36" s="757"/>
      <c r="AH36" s="757"/>
      <c r="AI36" s="1005"/>
      <c r="AJ36" s="1006"/>
      <c r="AK36" s="1005"/>
      <c r="AL36" s="1001"/>
      <c r="AM36" s="762"/>
      <c r="AN36" s="1219"/>
      <c r="AO36" s="1073"/>
      <c r="AP36" s="1073"/>
      <c r="AQ36" s="1073"/>
      <c r="AR36" s="1073"/>
      <c r="AS36" s="1073"/>
      <c r="AT36" s="1073"/>
      <c r="AU36" s="1073"/>
      <c r="AV36" s="1073"/>
      <c r="AW36" s="1073"/>
      <c r="AX36" s="1073"/>
      <c r="AY36" s="1073"/>
      <c r="AZ36" s="1073"/>
    </row>
    <row r="37" spans="1:52" s="1056" customFormat="1" ht="15" customHeight="1">
      <c r="A37" s="1220"/>
      <c r="B37" s="1220"/>
      <c r="C37" s="1220"/>
      <c r="D37" s="1220"/>
      <c r="E37" s="1220"/>
      <c r="F37" s="1220"/>
      <c r="G37" s="1075"/>
      <c r="H37" s="1075"/>
      <c r="I37" s="1275"/>
      <c r="J37" s="1072"/>
      <c r="K37" s="1066"/>
      <c r="L37" s="688"/>
      <c r="M37" s="556" t="s">
        <v>25</v>
      </c>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762"/>
      <c r="AO37" s="1073"/>
      <c r="AP37" s="1073"/>
      <c r="AQ37" s="1073"/>
      <c r="AR37" s="1073"/>
      <c r="AS37" s="1073"/>
      <c r="AT37" s="1073"/>
      <c r="AU37" s="1073"/>
      <c r="AV37" s="1073"/>
      <c r="AW37" s="1073"/>
      <c r="AX37" s="1073"/>
      <c r="AY37" s="1073"/>
      <c r="AZ37" s="1073"/>
    </row>
    <row r="38" spans="1:52" s="476" customFormat="1" ht="15" customHeight="1">
      <c r="A38" s="1220"/>
      <c r="B38" s="1220"/>
      <c r="C38" s="1220"/>
      <c r="D38" s="1220"/>
      <c r="E38" s="1220"/>
      <c r="F38" s="1055"/>
      <c r="G38" s="1052"/>
      <c r="H38" s="1052"/>
      <c r="I38" s="1046"/>
      <c r="J38" s="1044"/>
      <c r="K38" s="1049"/>
      <c r="L38" s="538"/>
      <c r="M38" s="551" t="s">
        <v>11</v>
      </c>
      <c r="N38" s="550"/>
      <c r="O38" s="545"/>
      <c r="P38" s="545"/>
      <c r="Q38" s="545"/>
      <c r="R38" s="545"/>
      <c r="S38" s="545"/>
      <c r="T38" s="545"/>
      <c r="U38" s="545"/>
      <c r="V38" s="545"/>
      <c r="W38" s="573"/>
      <c r="X38" s="564"/>
      <c r="Y38" s="563"/>
      <c r="Z38" s="550"/>
      <c r="AA38" s="757"/>
      <c r="AB38" s="757"/>
      <c r="AC38" s="757"/>
      <c r="AD38" s="757"/>
      <c r="AE38" s="757"/>
      <c r="AF38" s="757"/>
      <c r="AG38" s="757"/>
      <c r="AH38" s="757"/>
      <c r="AI38" s="766"/>
      <c r="AJ38" s="1006"/>
      <c r="AK38" s="1005"/>
      <c r="AL38" s="1040"/>
      <c r="AM38" s="564"/>
      <c r="AN38" s="560"/>
      <c r="AO38" s="501"/>
      <c r="AP38" s="501"/>
      <c r="AQ38" s="501"/>
      <c r="AR38" s="501"/>
      <c r="AS38" s="501"/>
    </row>
    <row r="39" spans="1:52" s="476" customFormat="1" ht="14.25" hidden="1" customHeight="1">
      <c r="A39" s="1220"/>
      <c r="B39" s="1220"/>
      <c r="C39" s="1220"/>
      <c r="D39" s="1054"/>
      <c r="E39" s="1055"/>
      <c r="F39" s="1055"/>
      <c r="G39" s="1052"/>
      <c r="H39" s="1052"/>
      <c r="I39" s="1051"/>
      <c r="J39" s="1044"/>
      <c r="K39" s="1041"/>
      <c r="L39" s="538"/>
      <c r="M39" s="551"/>
      <c r="N39" s="551"/>
      <c r="O39" s="551"/>
      <c r="P39" s="551"/>
      <c r="Q39" s="551"/>
      <c r="R39" s="551"/>
      <c r="S39" s="551"/>
      <c r="T39" s="551"/>
      <c r="U39" s="551"/>
      <c r="V39" s="551"/>
      <c r="W39" s="551"/>
      <c r="X39" s="551"/>
      <c r="Y39" s="551"/>
      <c r="Z39" s="551"/>
      <c r="AA39" s="1001"/>
      <c r="AB39" s="1001"/>
      <c r="AC39" s="1001"/>
      <c r="AD39" s="1001"/>
      <c r="AE39" s="1001"/>
      <c r="AF39" s="1001"/>
      <c r="AG39" s="1001"/>
      <c r="AH39" s="1001"/>
      <c r="AI39" s="1001"/>
      <c r="AJ39" s="1001"/>
      <c r="AK39" s="1001"/>
      <c r="AL39" s="1001"/>
      <c r="AM39" s="551"/>
      <c r="AN39" s="560"/>
      <c r="AO39" s="501"/>
      <c r="AP39" s="501"/>
      <c r="AQ39" s="501"/>
      <c r="AR39" s="501"/>
      <c r="AS39" s="501"/>
    </row>
    <row r="40" spans="1:52" ht="3" customHeight="1">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row>
    <row r="41" spans="1:52" ht="89.25" customHeight="1">
      <c r="L41" s="1">
        <v>1</v>
      </c>
      <c r="M41" s="1213" t="s">
        <v>669</v>
      </c>
      <c r="N41" s="1213"/>
      <c r="O41" s="1213"/>
      <c r="P41" s="1213"/>
      <c r="Q41" s="1213"/>
      <c r="R41" s="1213"/>
      <c r="S41" s="1213"/>
      <c r="T41" s="1213"/>
      <c r="U41" s="1213"/>
      <c r="V41" s="1213"/>
      <c r="W41" s="1213"/>
    </row>
  </sheetData>
  <sheetProtection password="FA9C" sheet="1" objects="1" scenarios="1" formatColumns="0" formatRows="0"/>
  <dataConsolidate leftLabels="1"/>
  <mergeCells count="84">
    <mergeCell ref="A18:A39"/>
    <mergeCell ref="B19:B39"/>
    <mergeCell ref="C20:C39"/>
    <mergeCell ref="D21:D38"/>
    <mergeCell ref="G24:G26"/>
    <mergeCell ref="E22:E38"/>
    <mergeCell ref="F23:F27"/>
    <mergeCell ref="I23:I27"/>
    <mergeCell ref="J24:J26"/>
    <mergeCell ref="M41:W4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9:T9"/>
    <mergeCell ref="O10:T10"/>
    <mergeCell ref="L5:T5"/>
    <mergeCell ref="O7:T7"/>
    <mergeCell ref="O8:T8"/>
    <mergeCell ref="O12:Z12"/>
    <mergeCell ref="L14:L16"/>
    <mergeCell ref="L13:AM13"/>
    <mergeCell ref="O21:AM21"/>
    <mergeCell ref="O23:AM23"/>
    <mergeCell ref="W24:W25"/>
    <mergeCell ref="X24:X25"/>
    <mergeCell ref="AN13:AN16"/>
    <mergeCell ref="X16:Y16"/>
    <mergeCell ref="O18:AM18"/>
    <mergeCell ref="O19:AM19"/>
    <mergeCell ref="O20:AM20"/>
    <mergeCell ref="AJ17:AK17"/>
    <mergeCell ref="AA12:AL12"/>
    <mergeCell ref="AA14:AK14"/>
    <mergeCell ref="AL14:AL16"/>
    <mergeCell ref="AA15:AA16"/>
    <mergeCell ref="AB15:AB16"/>
    <mergeCell ref="AC15:AC16"/>
    <mergeCell ref="AD15:AE15"/>
    <mergeCell ref="AF15:AG15"/>
    <mergeCell ref="AI15:AK15"/>
    <mergeCell ref="AJ16:AK16"/>
    <mergeCell ref="AI24:AI25"/>
    <mergeCell ref="AJ24:AJ25"/>
    <mergeCell ref="AK24:AK25"/>
    <mergeCell ref="AL24:AL25"/>
    <mergeCell ref="F28:F32"/>
    <mergeCell ref="I28:I32"/>
    <mergeCell ref="O28:AM28"/>
    <mergeCell ref="G29:G31"/>
    <mergeCell ref="J29:J31"/>
    <mergeCell ref="W29:W30"/>
    <mergeCell ref="X29:X30"/>
    <mergeCell ref="Y29:Y30"/>
    <mergeCell ref="Z29:Z30"/>
    <mergeCell ref="AI29:AI30"/>
    <mergeCell ref="AJ29:AJ30"/>
    <mergeCell ref="AK29:AK30"/>
    <mergeCell ref="AL29:AL30"/>
    <mergeCell ref="AN30:AN31"/>
    <mergeCell ref="F33:F37"/>
    <mergeCell ref="I33:I37"/>
    <mergeCell ref="O33:AM33"/>
    <mergeCell ref="G34:G36"/>
    <mergeCell ref="J34:J36"/>
    <mergeCell ref="W34:W35"/>
    <mergeCell ref="X34:X35"/>
    <mergeCell ref="Y34:Y35"/>
    <mergeCell ref="Z34:Z35"/>
    <mergeCell ref="AI34:AI35"/>
    <mergeCell ref="AJ34:AJ35"/>
    <mergeCell ref="AK34:AK35"/>
    <mergeCell ref="AL34:AL35"/>
    <mergeCell ref="AN35:AN36"/>
  </mergeCells>
  <dataValidations count="11">
    <dataValidation allowBlank="1" sqref="WVY983075:WWO983075 JM65571:KC65571 TI65571:TY65571 ADE65571:ADU65571 ANA65571:ANQ65571 AWW65571:AXM65571 BGS65571:BHI65571 BQO65571:BRE65571 CAK65571:CBA65571 CKG65571:CKW65571 CUC65571:CUS65571 DDY65571:DEO65571 DNU65571:DOK65571 DXQ65571:DYG65571 EHM65571:EIC65571 ERI65571:ERY65571 FBE65571:FBU65571 FLA65571:FLQ65571 FUW65571:FVM65571 GES65571:GFI65571 GOO65571:GPE65571 GYK65571:GZA65571 HIG65571:HIW65571 HSC65571:HSS65571 IBY65571:ICO65571 ILU65571:IMK65571 IVQ65571:IWG65571 JFM65571:JGC65571 JPI65571:JPY65571 JZE65571:JZU65571 KJA65571:KJQ65571 KSW65571:KTM65571 LCS65571:LDI65571 LMO65571:LNE65571 LWK65571:LXA65571 MGG65571:MGW65571 MQC65571:MQS65571 MZY65571:NAO65571 NJU65571:NKK65571 NTQ65571:NUG65571 ODM65571:OEC65571 ONI65571:ONY65571 OXE65571:OXU65571 PHA65571:PHQ65571 PQW65571:PRM65571 QAS65571:QBI65571 QKO65571:QLE65571 QUK65571:QVA65571 REG65571:REW65571 ROC65571:ROS65571 RXY65571:RYO65571 SHU65571:SIK65571 SRQ65571:SSG65571 TBM65571:TCC65571 TLI65571:TLY65571 TVE65571:TVU65571 UFA65571:UFQ65571 UOW65571:UPM65571 UYS65571:UZI65571 VIO65571:VJE65571 VSK65571:VTA65571 WCG65571:WCW65571 WMC65571:WMS65571 WVY65571:WWO65571 JM131107:KC131107 TI131107:TY131107 ADE131107:ADU131107 ANA131107:ANQ131107 AWW131107:AXM131107 BGS131107:BHI131107 BQO131107:BRE131107 CAK131107:CBA131107 CKG131107:CKW131107 CUC131107:CUS131107 DDY131107:DEO131107 DNU131107:DOK131107 DXQ131107:DYG131107 EHM131107:EIC131107 ERI131107:ERY131107 FBE131107:FBU131107 FLA131107:FLQ131107 FUW131107:FVM131107 GES131107:GFI131107 GOO131107:GPE131107 GYK131107:GZA131107 HIG131107:HIW131107 HSC131107:HSS131107 IBY131107:ICO131107 ILU131107:IMK131107 IVQ131107:IWG131107 JFM131107:JGC131107 JPI131107:JPY131107 JZE131107:JZU131107 KJA131107:KJQ131107 KSW131107:KTM131107 LCS131107:LDI131107 LMO131107:LNE131107 LWK131107:LXA131107 MGG131107:MGW131107 MQC131107:MQS131107 MZY131107:NAO131107 NJU131107:NKK131107 NTQ131107:NUG131107 ODM131107:OEC131107 ONI131107:ONY131107 OXE131107:OXU131107 PHA131107:PHQ131107 PQW131107:PRM131107 QAS131107:QBI131107 QKO131107:QLE131107 QUK131107:QVA131107 REG131107:REW131107 ROC131107:ROS131107 RXY131107:RYO131107 SHU131107:SIK131107 SRQ131107:SSG131107 TBM131107:TCC131107 TLI131107:TLY131107 TVE131107:TVU131107 UFA131107:UFQ131107 UOW131107:UPM131107 UYS131107:UZI131107 VIO131107:VJE131107 VSK131107:VTA131107 WCG131107:WCW131107 WMC131107:WMS131107 WVY131107:WWO131107 JM196643:KC196643 TI196643:TY196643 ADE196643:ADU196643 ANA196643:ANQ196643 AWW196643:AXM196643 BGS196643:BHI196643 BQO196643:BRE196643 CAK196643:CBA196643 CKG196643:CKW196643 CUC196643:CUS196643 DDY196643:DEO196643 DNU196643:DOK196643 DXQ196643:DYG196643 EHM196643:EIC196643 ERI196643:ERY196643 FBE196643:FBU196643 FLA196643:FLQ196643 FUW196643:FVM196643 GES196643:GFI196643 GOO196643:GPE196643 GYK196643:GZA196643 HIG196643:HIW196643 HSC196643:HSS196643 IBY196643:ICO196643 ILU196643:IMK196643 IVQ196643:IWG196643 JFM196643:JGC196643 JPI196643:JPY196643 JZE196643:JZU196643 KJA196643:KJQ196643 KSW196643:KTM196643 LCS196643:LDI196643 LMO196643:LNE196643 LWK196643:LXA196643 MGG196643:MGW196643 MQC196643:MQS196643 MZY196643:NAO196643 NJU196643:NKK196643 NTQ196643:NUG196643 ODM196643:OEC196643 ONI196643:ONY196643 OXE196643:OXU196643 PHA196643:PHQ196643 PQW196643:PRM196643 QAS196643:QBI196643 QKO196643:QLE196643 QUK196643:QVA196643 REG196643:REW196643 ROC196643:ROS196643 RXY196643:RYO196643 SHU196643:SIK196643 SRQ196643:SSG196643 TBM196643:TCC196643 TLI196643:TLY196643 TVE196643:TVU196643 UFA196643:UFQ196643 UOW196643:UPM196643 UYS196643:UZI196643 VIO196643:VJE196643 VSK196643:VTA196643 WCG196643:WCW196643 WMC196643:WMS196643 WVY196643:WWO196643 JM262179:KC262179 TI262179:TY262179 ADE262179:ADU262179 ANA262179:ANQ262179 AWW262179:AXM262179 BGS262179:BHI262179 BQO262179:BRE262179 CAK262179:CBA262179 CKG262179:CKW262179 CUC262179:CUS262179 DDY262179:DEO262179 DNU262179:DOK262179 DXQ262179:DYG262179 EHM262179:EIC262179 ERI262179:ERY262179 FBE262179:FBU262179 FLA262179:FLQ262179 FUW262179:FVM262179 GES262179:GFI262179 GOO262179:GPE262179 GYK262179:GZA262179 HIG262179:HIW262179 HSC262179:HSS262179 IBY262179:ICO262179 ILU262179:IMK262179 IVQ262179:IWG262179 JFM262179:JGC262179 JPI262179:JPY262179 JZE262179:JZU262179 KJA262179:KJQ262179 KSW262179:KTM262179 LCS262179:LDI262179 LMO262179:LNE262179 LWK262179:LXA262179 MGG262179:MGW262179 MQC262179:MQS262179 MZY262179:NAO262179 NJU262179:NKK262179 NTQ262179:NUG262179 ODM262179:OEC262179 ONI262179:ONY262179 OXE262179:OXU262179 PHA262179:PHQ262179 PQW262179:PRM262179 QAS262179:QBI262179 QKO262179:QLE262179 QUK262179:QVA262179 REG262179:REW262179 ROC262179:ROS262179 RXY262179:RYO262179 SHU262179:SIK262179 SRQ262179:SSG262179 TBM262179:TCC262179 TLI262179:TLY262179 TVE262179:TVU262179 UFA262179:UFQ262179 UOW262179:UPM262179 UYS262179:UZI262179 VIO262179:VJE262179 VSK262179:VTA262179 WCG262179:WCW262179 WMC262179:WMS262179 WVY262179:WWO262179 JM327715:KC327715 TI327715:TY327715 ADE327715:ADU327715 ANA327715:ANQ327715 AWW327715:AXM327715 BGS327715:BHI327715 BQO327715:BRE327715 CAK327715:CBA327715 CKG327715:CKW327715 CUC327715:CUS327715 DDY327715:DEO327715 DNU327715:DOK327715 DXQ327715:DYG327715 EHM327715:EIC327715 ERI327715:ERY327715 FBE327715:FBU327715 FLA327715:FLQ327715 FUW327715:FVM327715 GES327715:GFI327715 GOO327715:GPE327715 GYK327715:GZA327715 HIG327715:HIW327715 HSC327715:HSS327715 IBY327715:ICO327715 ILU327715:IMK327715 IVQ327715:IWG327715 JFM327715:JGC327715 JPI327715:JPY327715 JZE327715:JZU327715 KJA327715:KJQ327715 KSW327715:KTM327715 LCS327715:LDI327715 LMO327715:LNE327715 LWK327715:LXA327715 MGG327715:MGW327715 MQC327715:MQS327715 MZY327715:NAO327715 NJU327715:NKK327715 NTQ327715:NUG327715 ODM327715:OEC327715 ONI327715:ONY327715 OXE327715:OXU327715 PHA327715:PHQ327715 PQW327715:PRM327715 QAS327715:QBI327715 QKO327715:QLE327715 QUK327715:QVA327715 REG327715:REW327715 ROC327715:ROS327715 RXY327715:RYO327715 SHU327715:SIK327715 SRQ327715:SSG327715 TBM327715:TCC327715 TLI327715:TLY327715 TVE327715:TVU327715 UFA327715:UFQ327715 UOW327715:UPM327715 UYS327715:UZI327715 VIO327715:VJE327715 VSK327715:VTA327715 WCG327715:WCW327715 WMC327715:WMS327715 WVY327715:WWO327715 JM393251:KC393251 TI393251:TY393251 ADE393251:ADU393251 ANA393251:ANQ393251 AWW393251:AXM393251 BGS393251:BHI393251 BQO393251:BRE393251 CAK393251:CBA393251 CKG393251:CKW393251 CUC393251:CUS393251 DDY393251:DEO393251 DNU393251:DOK393251 DXQ393251:DYG393251 EHM393251:EIC393251 ERI393251:ERY393251 FBE393251:FBU393251 FLA393251:FLQ393251 FUW393251:FVM393251 GES393251:GFI393251 GOO393251:GPE393251 GYK393251:GZA393251 HIG393251:HIW393251 HSC393251:HSS393251 IBY393251:ICO393251 ILU393251:IMK393251 IVQ393251:IWG393251 JFM393251:JGC393251 JPI393251:JPY393251 JZE393251:JZU393251 KJA393251:KJQ393251 KSW393251:KTM393251 LCS393251:LDI393251 LMO393251:LNE393251 LWK393251:LXA393251 MGG393251:MGW393251 MQC393251:MQS393251 MZY393251:NAO393251 NJU393251:NKK393251 NTQ393251:NUG393251 ODM393251:OEC393251 ONI393251:ONY393251 OXE393251:OXU393251 PHA393251:PHQ393251 PQW393251:PRM393251 QAS393251:QBI393251 QKO393251:QLE393251 QUK393251:QVA393251 REG393251:REW393251 ROC393251:ROS393251 RXY393251:RYO393251 SHU393251:SIK393251 SRQ393251:SSG393251 TBM393251:TCC393251 TLI393251:TLY393251 TVE393251:TVU393251 UFA393251:UFQ393251 UOW393251:UPM393251 UYS393251:UZI393251 VIO393251:VJE393251 VSK393251:VTA393251 WCG393251:WCW393251 WMC393251:WMS393251 WVY393251:WWO393251 JM458787:KC458787 TI458787:TY458787 ADE458787:ADU458787 ANA458787:ANQ458787 AWW458787:AXM458787 BGS458787:BHI458787 BQO458787:BRE458787 CAK458787:CBA458787 CKG458787:CKW458787 CUC458787:CUS458787 DDY458787:DEO458787 DNU458787:DOK458787 DXQ458787:DYG458787 EHM458787:EIC458787 ERI458787:ERY458787 FBE458787:FBU458787 FLA458787:FLQ458787 FUW458787:FVM458787 GES458787:GFI458787 GOO458787:GPE458787 GYK458787:GZA458787 HIG458787:HIW458787 HSC458787:HSS458787 IBY458787:ICO458787 ILU458787:IMK458787 IVQ458787:IWG458787 JFM458787:JGC458787 JPI458787:JPY458787 JZE458787:JZU458787 KJA458787:KJQ458787 KSW458787:KTM458787 LCS458787:LDI458787 LMO458787:LNE458787 LWK458787:LXA458787 MGG458787:MGW458787 MQC458787:MQS458787 MZY458787:NAO458787 NJU458787:NKK458787 NTQ458787:NUG458787 ODM458787:OEC458787 ONI458787:ONY458787 OXE458787:OXU458787 PHA458787:PHQ458787 PQW458787:PRM458787 QAS458787:QBI458787 QKO458787:QLE458787 QUK458787:QVA458787 REG458787:REW458787 ROC458787:ROS458787 RXY458787:RYO458787 SHU458787:SIK458787 SRQ458787:SSG458787 TBM458787:TCC458787 TLI458787:TLY458787 TVE458787:TVU458787 UFA458787:UFQ458787 UOW458787:UPM458787 UYS458787:UZI458787 VIO458787:VJE458787 VSK458787:VTA458787 WCG458787:WCW458787 WMC458787:WMS458787 WVY458787:WWO458787 JM524323:KC524323 TI524323:TY524323 ADE524323:ADU524323 ANA524323:ANQ524323 AWW524323:AXM524323 BGS524323:BHI524323 BQO524323:BRE524323 CAK524323:CBA524323 CKG524323:CKW524323 CUC524323:CUS524323 DDY524323:DEO524323 DNU524323:DOK524323 DXQ524323:DYG524323 EHM524323:EIC524323 ERI524323:ERY524323 FBE524323:FBU524323 FLA524323:FLQ524323 FUW524323:FVM524323 GES524323:GFI524323 GOO524323:GPE524323 GYK524323:GZA524323 HIG524323:HIW524323 HSC524323:HSS524323 IBY524323:ICO524323 ILU524323:IMK524323 IVQ524323:IWG524323 JFM524323:JGC524323 JPI524323:JPY524323 JZE524323:JZU524323 KJA524323:KJQ524323 KSW524323:KTM524323 LCS524323:LDI524323 LMO524323:LNE524323 LWK524323:LXA524323 MGG524323:MGW524323 MQC524323:MQS524323 MZY524323:NAO524323 NJU524323:NKK524323 NTQ524323:NUG524323 ODM524323:OEC524323 ONI524323:ONY524323 OXE524323:OXU524323 PHA524323:PHQ524323 PQW524323:PRM524323 QAS524323:QBI524323 QKO524323:QLE524323 QUK524323:QVA524323 REG524323:REW524323 ROC524323:ROS524323 RXY524323:RYO524323 SHU524323:SIK524323 SRQ524323:SSG524323 TBM524323:TCC524323 TLI524323:TLY524323 TVE524323:TVU524323 UFA524323:UFQ524323 UOW524323:UPM524323 UYS524323:UZI524323 VIO524323:VJE524323 VSK524323:VTA524323 WCG524323:WCW524323 WMC524323:WMS524323 WVY524323:WWO524323 JM589859:KC589859 TI589859:TY589859 ADE589859:ADU589859 ANA589859:ANQ589859 AWW589859:AXM589859 BGS589859:BHI589859 BQO589859:BRE589859 CAK589859:CBA589859 CKG589859:CKW589859 CUC589859:CUS589859 DDY589859:DEO589859 DNU589859:DOK589859 DXQ589859:DYG589859 EHM589859:EIC589859 ERI589859:ERY589859 FBE589859:FBU589859 FLA589859:FLQ589859 FUW589859:FVM589859 GES589859:GFI589859 GOO589859:GPE589859 GYK589859:GZA589859 HIG589859:HIW589859 HSC589859:HSS589859 IBY589859:ICO589859 ILU589859:IMK589859 IVQ589859:IWG589859 JFM589859:JGC589859 JPI589859:JPY589859 JZE589859:JZU589859 KJA589859:KJQ589859 KSW589859:KTM589859 LCS589859:LDI589859 LMO589859:LNE589859 LWK589859:LXA589859 MGG589859:MGW589859 MQC589859:MQS589859 MZY589859:NAO589859 NJU589859:NKK589859 NTQ589859:NUG589859 ODM589859:OEC589859 ONI589859:ONY589859 OXE589859:OXU589859 PHA589859:PHQ589859 PQW589859:PRM589859 QAS589859:QBI589859 QKO589859:QLE589859 QUK589859:QVA589859 REG589859:REW589859 ROC589859:ROS589859 RXY589859:RYO589859 SHU589859:SIK589859 SRQ589859:SSG589859 TBM589859:TCC589859 TLI589859:TLY589859 TVE589859:TVU589859 UFA589859:UFQ589859 UOW589859:UPM589859 UYS589859:UZI589859 VIO589859:VJE589859 VSK589859:VTA589859 WCG589859:WCW589859 WMC589859:WMS589859 WVY589859:WWO589859 JM655395:KC655395 TI655395:TY655395 ADE655395:ADU655395 ANA655395:ANQ655395 AWW655395:AXM655395 BGS655395:BHI655395 BQO655395:BRE655395 CAK655395:CBA655395 CKG655395:CKW655395 CUC655395:CUS655395 DDY655395:DEO655395 DNU655395:DOK655395 DXQ655395:DYG655395 EHM655395:EIC655395 ERI655395:ERY655395 FBE655395:FBU655395 FLA655395:FLQ655395 FUW655395:FVM655395 GES655395:GFI655395 GOO655395:GPE655395 GYK655395:GZA655395 HIG655395:HIW655395 HSC655395:HSS655395 IBY655395:ICO655395 ILU655395:IMK655395 IVQ655395:IWG655395 JFM655395:JGC655395 JPI655395:JPY655395 JZE655395:JZU655395 KJA655395:KJQ655395 KSW655395:KTM655395 LCS655395:LDI655395 LMO655395:LNE655395 LWK655395:LXA655395 MGG655395:MGW655395 MQC655395:MQS655395 MZY655395:NAO655395 NJU655395:NKK655395 NTQ655395:NUG655395 ODM655395:OEC655395 ONI655395:ONY655395 OXE655395:OXU655395 PHA655395:PHQ655395 PQW655395:PRM655395 QAS655395:QBI655395 QKO655395:QLE655395 QUK655395:QVA655395 REG655395:REW655395 ROC655395:ROS655395 RXY655395:RYO655395 SHU655395:SIK655395 SRQ655395:SSG655395 TBM655395:TCC655395 TLI655395:TLY655395 TVE655395:TVU655395 UFA655395:UFQ655395 UOW655395:UPM655395 UYS655395:UZI655395 VIO655395:VJE655395 VSK655395:VTA655395 WCG655395:WCW655395 WMC655395:WMS655395 WVY655395:WWO655395 JM720931:KC720931 TI720931:TY720931 ADE720931:ADU720931 ANA720931:ANQ720931 AWW720931:AXM720931 BGS720931:BHI720931 BQO720931:BRE720931 CAK720931:CBA720931 CKG720931:CKW720931 CUC720931:CUS720931 DDY720931:DEO720931 DNU720931:DOK720931 DXQ720931:DYG720931 EHM720931:EIC720931 ERI720931:ERY720931 FBE720931:FBU720931 FLA720931:FLQ720931 FUW720931:FVM720931 GES720931:GFI720931 GOO720931:GPE720931 GYK720931:GZA720931 HIG720931:HIW720931 HSC720931:HSS720931 IBY720931:ICO720931 ILU720931:IMK720931 IVQ720931:IWG720931 JFM720931:JGC720931 JPI720931:JPY720931 JZE720931:JZU720931 KJA720931:KJQ720931 KSW720931:KTM720931 LCS720931:LDI720931 LMO720931:LNE720931 LWK720931:LXA720931 MGG720931:MGW720931 MQC720931:MQS720931 MZY720931:NAO720931 NJU720931:NKK720931 NTQ720931:NUG720931 ODM720931:OEC720931 ONI720931:ONY720931 OXE720931:OXU720931 PHA720931:PHQ720931 PQW720931:PRM720931 QAS720931:QBI720931 QKO720931:QLE720931 QUK720931:QVA720931 REG720931:REW720931 ROC720931:ROS720931 RXY720931:RYO720931 SHU720931:SIK720931 SRQ720931:SSG720931 TBM720931:TCC720931 TLI720931:TLY720931 TVE720931:TVU720931 UFA720931:UFQ720931 UOW720931:UPM720931 UYS720931:UZI720931 VIO720931:VJE720931 VSK720931:VTA720931 WCG720931:WCW720931 WMC720931:WMS720931 WVY720931:WWO720931 JM786467:KC786467 TI786467:TY786467 ADE786467:ADU786467 ANA786467:ANQ786467 AWW786467:AXM786467 BGS786467:BHI786467 BQO786467:BRE786467 CAK786467:CBA786467 CKG786467:CKW786467 CUC786467:CUS786467 DDY786467:DEO786467 DNU786467:DOK786467 DXQ786467:DYG786467 EHM786467:EIC786467 ERI786467:ERY786467 FBE786467:FBU786467 FLA786467:FLQ786467 FUW786467:FVM786467 GES786467:GFI786467 GOO786467:GPE786467 GYK786467:GZA786467 HIG786467:HIW786467 HSC786467:HSS786467 IBY786467:ICO786467 ILU786467:IMK786467 IVQ786467:IWG786467 JFM786467:JGC786467 JPI786467:JPY786467 JZE786467:JZU786467 KJA786467:KJQ786467 KSW786467:KTM786467 LCS786467:LDI786467 LMO786467:LNE786467 LWK786467:LXA786467 MGG786467:MGW786467 MQC786467:MQS786467 MZY786467:NAO786467 NJU786467:NKK786467 NTQ786467:NUG786467 ODM786467:OEC786467 ONI786467:ONY786467 OXE786467:OXU786467 PHA786467:PHQ786467 PQW786467:PRM786467 QAS786467:QBI786467 QKO786467:QLE786467 QUK786467:QVA786467 REG786467:REW786467 ROC786467:ROS786467 RXY786467:RYO786467 SHU786467:SIK786467 SRQ786467:SSG786467 TBM786467:TCC786467 TLI786467:TLY786467 TVE786467:TVU786467 UFA786467:UFQ786467 UOW786467:UPM786467 UYS786467:UZI786467 VIO786467:VJE786467 VSK786467:VTA786467 WCG786467:WCW786467 WMC786467:WMS786467 WVY786467:WWO786467 JM852003:KC852003 TI852003:TY852003 ADE852003:ADU852003 ANA852003:ANQ852003 AWW852003:AXM852003 BGS852003:BHI852003 BQO852003:BRE852003 CAK852003:CBA852003 CKG852003:CKW852003 CUC852003:CUS852003 DDY852003:DEO852003 DNU852003:DOK852003 DXQ852003:DYG852003 EHM852003:EIC852003 ERI852003:ERY852003 FBE852003:FBU852003 FLA852003:FLQ852003 FUW852003:FVM852003 GES852003:GFI852003 GOO852003:GPE852003 GYK852003:GZA852003 HIG852003:HIW852003 HSC852003:HSS852003 IBY852003:ICO852003 ILU852003:IMK852003 IVQ852003:IWG852003 JFM852003:JGC852003 JPI852003:JPY852003 JZE852003:JZU852003 KJA852003:KJQ852003 KSW852003:KTM852003 LCS852003:LDI852003 LMO852003:LNE852003 LWK852003:LXA852003 MGG852003:MGW852003 MQC852003:MQS852003 MZY852003:NAO852003 NJU852003:NKK852003 NTQ852003:NUG852003 ODM852003:OEC852003 ONI852003:ONY852003 OXE852003:OXU852003 PHA852003:PHQ852003 PQW852003:PRM852003 QAS852003:QBI852003 QKO852003:QLE852003 QUK852003:QVA852003 REG852003:REW852003 ROC852003:ROS852003 RXY852003:RYO852003 SHU852003:SIK852003 SRQ852003:SSG852003 TBM852003:TCC852003 TLI852003:TLY852003 TVE852003:TVU852003 UFA852003:UFQ852003 UOW852003:UPM852003 UYS852003:UZI852003 VIO852003:VJE852003 VSK852003:VTA852003 WCG852003:WCW852003 WMC852003:WMS852003 WVY852003:WWO852003 JM917539:KC917539 TI917539:TY917539 ADE917539:ADU917539 ANA917539:ANQ917539 AWW917539:AXM917539 BGS917539:BHI917539 BQO917539:BRE917539 CAK917539:CBA917539 CKG917539:CKW917539 CUC917539:CUS917539 DDY917539:DEO917539 DNU917539:DOK917539 DXQ917539:DYG917539 EHM917539:EIC917539 ERI917539:ERY917539 FBE917539:FBU917539 FLA917539:FLQ917539 FUW917539:FVM917539 GES917539:GFI917539 GOO917539:GPE917539 GYK917539:GZA917539 HIG917539:HIW917539 HSC917539:HSS917539 IBY917539:ICO917539 ILU917539:IMK917539 IVQ917539:IWG917539 JFM917539:JGC917539 JPI917539:JPY917539 JZE917539:JZU917539 KJA917539:KJQ917539 KSW917539:KTM917539 LCS917539:LDI917539 LMO917539:LNE917539 LWK917539:LXA917539 MGG917539:MGW917539 MQC917539:MQS917539 MZY917539:NAO917539 NJU917539:NKK917539 NTQ917539:NUG917539 ODM917539:OEC917539 ONI917539:ONY917539 OXE917539:OXU917539 PHA917539:PHQ917539 PQW917539:PRM917539 QAS917539:QBI917539 QKO917539:QLE917539 QUK917539:QVA917539 REG917539:REW917539 ROC917539:ROS917539 RXY917539:RYO917539 SHU917539:SIK917539 SRQ917539:SSG917539 TBM917539:TCC917539 TLI917539:TLY917539 TVE917539:TVU917539 UFA917539:UFQ917539 UOW917539:UPM917539 UYS917539:UZI917539 VIO917539:VJE917539 VSK917539:VTA917539 WCG917539:WCW917539 WMC917539:WMS917539 WVY917539:WWO917539 JM983075:KC983075 TI983075:TY983075 ADE983075:ADU983075 ANA983075:ANQ983075 AWW983075:AXM983075 BGS983075:BHI983075 BQO983075:BRE983075 CAK983075:CBA983075 CKG983075:CKW983075 CUC983075:CUS983075 DDY983075:DEO983075 DNU983075:DOK983075 DXQ983075:DYG983075 EHM983075:EIC983075 ERI983075:ERY983075 FBE983075:FBU983075 FLA983075:FLQ983075 FUW983075:FVM983075 GES983075:GFI983075 GOO983075:GPE983075 GYK983075:GZA983075 HIG983075:HIW983075 HSC983075:HSS983075 IBY983075:ICO983075 ILU983075:IMK983075 IVQ983075:IWG983075 JFM983075:JGC983075 JPI983075:JPY983075 JZE983075:JZU983075 KJA983075:KJQ983075 KSW983075:KTM983075 LCS983075:LDI983075 LMO983075:LNE983075 LWK983075:LXA983075 MGG983075:MGW983075 MQC983075:MQS983075 MZY983075:NAO983075 NJU983075:NKK983075 NTQ983075:NUG983075 ODM983075:OEC983075 ONI983075:ONY983075 OXE983075:OXU983075 PHA983075:PHQ983075 PQW983075:PRM983075 QAS983075:QBI983075 QKO983075:QLE983075 QUK983075:QVA983075 REG983075:REW983075 ROC983075:ROS983075 RXY983075:RYO983075 SHU983075:SIK983075 SRQ983075:SSG983075 TBM983075:TCC983075 TLI983075:TLY983075 TVE983075:TVU983075 UFA983075:UFQ983075 UOW983075:UPM983075 UYS983075:UZI983075 VIO983075:VJE983075 VSK983075:VTA983075 WCG983075:WCW983075 WMC983075:WMS983075 JM39:KC39 WVY39:WWO39 WMC39:WMS39 WCG39:WCW39 VSK39:VTA39 VIO39:VJE39 UYS39:UZI39 UOW39:UPM39 UFA39:UFQ39 TVE39:TVU39 TLI39:TLY39 TBM39:TCC39 SRQ39:SSG39 SHU39:SIK39 RXY39:RYO39 ROC39:ROS39 REG39:REW39 QUK39:QVA39 QKO39:QLE39 QAS39:QBI39 PQW39:PRM39 PHA39:PHQ39 OXE39:OXU39 ONI39:ONY39 ODM39:OEC39 NTQ39:NUG39 NJU39:NKK39 MZY39:NAO39 MQC39:MQS39 MGG39:MGW39 LWK39:LXA39 LMO39:LNE39 LCS39:LDI39 KSW39:KTM39 KJA39:KJQ39 JZE39:JZU39 JPI39:JPY39 JFM39:JGC39 IVQ39:IWG39 ILU39:IMK39 IBY39:ICO39 HSC39:HSS39 HIG39:HIW39 GYK39:GZA39 GOO39:GPE39 GES39:GFI39 FUW39:FVM39 FLA39:FLQ39 FBE39:FBU39 ERI39:ERY39 EHM39:EIC39 DXQ39:DYG39 DNU39:DOK39 DDY39:DEO39 CUC39:CUS39 CKG39:CKW39 CAK39:CBA39 BQO39:BRE39 BGS39:BHI39 AWW39:AXM39 ANA39:ANQ39 ADE39:ADU39 TI39:TY39 L39:AN39 L983075:AN983075 L917539:AN917539 L852003:AN852003 L786467:AN786467 L720931:AN720931 L655395:AN655395 L589859:AN589859 L524323:AN524323 L458787:AN458787 L393251:AN393251 L327715:AN327715 L262179:AN262179 L196643:AN196643 L131107:AN131107 L65571:AN65571"/>
    <dataValidation allowBlank="1" prompt="Для выбора выполните двойной щелчок левой клавиши мыши по соответствующей ячейке." sqref="JM65572:KC65575 TI65572:TY65575 ADE65572:ADU65575 ANA65572:ANQ65575 AWW65572:AXM65575 BGS65572:BHI65575 BQO65572:BRE65575 CAK65572:CBA65575 CKG65572:CKW65575 CUC65572:CUS65575 DDY65572:DEO65575 DNU65572:DOK65575 DXQ65572:DYG65575 EHM65572:EIC65575 ERI65572:ERY65575 FBE65572:FBU65575 FLA65572:FLQ65575 FUW65572:FVM65575 GES65572:GFI65575 GOO65572:GPE65575 GYK65572:GZA65575 HIG65572:HIW65575 HSC65572:HSS65575 IBY65572:ICO65575 ILU65572:IMK65575 IVQ65572:IWG65575 JFM65572:JGC65575 JPI65572:JPY65575 JZE65572:JZU65575 KJA65572:KJQ65575 KSW65572:KTM65575 LCS65572:LDI65575 LMO65572:LNE65575 LWK65572:LXA65575 MGG65572:MGW65575 MQC65572:MQS65575 MZY65572:NAO65575 NJU65572:NKK65575 NTQ65572:NUG65575 ODM65572:OEC65575 ONI65572:ONY65575 OXE65572:OXU65575 PHA65572:PHQ65575 PQW65572:PRM65575 QAS65572:QBI65575 QKO65572:QLE65575 QUK65572:QVA65575 REG65572:REW65575 ROC65572:ROS65575 RXY65572:RYO65575 SHU65572:SIK65575 SRQ65572:SSG65575 TBM65572:TCC65575 TLI65572:TLY65575 TVE65572:TVU65575 UFA65572:UFQ65575 UOW65572:UPM65575 UYS65572:UZI65575 VIO65572:VJE65575 VSK65572:VTA65575 WCG65572:WCW65575 WMC65572:WMS65575 WVY65572:WWO65575 JM131108:KC131111 TI131108:TY131111 ADE131108:ADU131111 ANA131108:ANQ131111 AWW131108:AXM131111 BGS131108:BHI131111 BQO131108:BRE131111 CAK131108:CBA131111 CKG131108:CKW131111 CUC131108:CUS131111 DDY131108:DEO131111 DNU131108:DOK131111 DXQ131108:DYG131111 EHM131108:EIC131111 ERI131108:ERY131111 FBE131108:FBU131111 FLA131108:FLQ131111 FUW131108:FVM131111 GES131108:GFI131111 GOO131108:GPE131111 GYK131108:GZA131111 HIG131108:HIW131111 HSC131108:HSS131111 IBY131108:ICO131111 ILU131108:IMK131111 IVQ131108:IWG131111 JFM131108:JGC131111 JPI131108:JPY131111 JZE131108:JZU131111 KJA131108:KJQ131111 KSW131108:KTM131111 LCS131108:LDI131111 LMO131108:LNE131111 LWK131108:LXA131111 MGG131108:MGW131111 MQC131108:MQS131111 MZY131108:NAO131111 NJU131108:NKK131111 NTQ131108:NUG131111 ODM131108:OEC131111 ONI131108:ONY131111 OXE131108:OXU131111 PHA131108:PHQ131111 PQW131108:PRM131111 QAS131108:QBI131111 QKO131108:QLE131111 QUK131108:QVA131111 REG131108:REW131111 ROC131108:ROS131111 RXY131108:RYO131111 SHU131108:SIK131111 SRQ131108:SSG131111 TBM131108:TCC131111 TLI131108:TLY131111 TVE131108:TVU131111 UFA131108:UFQ131111 UOW131108:UPM131111 UYS131108:UZI131111 VIO131108:VJE131111 VSK131108:VTA131111 WCG131108:WCW131111 WMC131108:WMS131111 WVY131108:WWO131111 JM196644:KC196647 TI196644:TY196647 ADE196644:ADU196647 ANA196644:ANQ196647 AWW196644:AXM196647 BGS196644:BHI196647 BQO196644:BRE196647 CAK196644:CBA196647 CKG196644:CKW196647 CUC196644:CUS196647 DDY196644:DEO196647 DNU196644:DOK196647 DXQ196644:DYG196647 EHM196644:EIC196647 ERI196644:ERY196647 FBE196644:FBU196647 FLA196644:FLQ196647 FUW196644:FVM196647 GES196644:GFI196647 GOO196644:GPE196647 GYK196644:GZA196647 HIG196644:HIW196647 HSC196644:HSS196647 IBY196644:ICO196647 ILU196644:IMK196647 IVQ196644:IWG196647 JFM196644:JGC196647 JPI196644:JPY196647 JZE196644:JZU196647 KJA196644:KJQ196647 KSW196644:KTM196647 LCS196644:LDI196647 LMO196644:LNE196647 LWK196644:LXA196647 MGG196644:MGW196647 MQC196644:MQS196647 MZY196644:NAO196647 NJU196644:NKK196647 NTQ196644:NUG196647 ODM196644:OEC196647 ONI196644:ONY196647 OXE196644:OXU196647 PHA196644:PHQ196647 PQW196644:PRM196647 QAS196644:QBI196647 QKO196644:QLE196647 QUK196644:QVA196647 REG196644:REW196647 ROC196644:ROS196647 RXY196644:RYO196647 SHU196644:SIK196647 SRQ196644:SSG196647 TBM196644:TCC196647 TLI196644:TLY196647 TVE196644:TVU196647 UFA196644:UFQ196647 UOW196644:UPM196647 UYS196644:UZI196647 VIO196644:VJE196647 VSK196644:VTA196647 WCG196644:WCW196647 WMC196644:WMS196647 WVY196644:WWO196647 JM262180:KC262183 TI262180:TY262183 ADE262180:ADU262183 ANA262180:ANQ262183 AWW262180:AXM262183 BGS262180:BHI262183 BQO262180:BRE262183 CAK262180:CBA262183 CKG262180:CKW262183 CUC262180:CUS262183 DDY262180:DEO262183 DNU262180:DOK262183 DXQ262180:DYG262183 EHM262180:EIC262183 ERI262180:ERY262183 FBE262180:FBU262183 FLA262180:FLQ262183 FUW262180:FVM262183 GES262180:GFI262183 GOO262180:GPE262183 GYK262180:GZA262183 HIG262180:HIW262183 HSC262180:HSS262183 IBY262180:ICO262183 ILU262180:IMK262183 IVQ262180:IWG262183 JFM262180:JGC262183 JPI262180:JPY262183 JZE262180:JZU262183 KJA262180:KJQ262183 KSW262180:KTM262183 LCS262180:LDI262183 LMO262180:LNE262183 LWK262180:LXA262183 MGG262180:MGW262183 MQC262180:MQS262183 MZY262180:NAO262183 NJU262180:NKK262183 NTQ262180:NUG262183 ODM262180:OEC262183 ONI262180:ONY262183 OXE262180:OXU262183 PHA262180:PHQ262183 PQW262180:PRM262183 QAS262180:QBI262183 QKO262180:QLE262183 QUK262180:QVA262183 REG262180:REW262183 ROC262180:ROS262183 RXY262180:RYO262183 SHU262180:SIK262183 SRQ262180:SSG262183 TBM262180:TCC262183 TLI262180:TLY262183 TVE262180:TVU262183 UFA262180:UFQ262183 UOW262180:UPM262183 UYS262180:UZI262183 VIO262180:VJE262183 VSK262180:VTA262183 WCG262180:WCW262183 WMC262180:WMS262183 WVY262180:WWO262183 JM327716:KC327719 TI327716:TY327719 ADE327716:ADU327719 ANA327716:ANQ327719 AWW327716:AXM327719 BGS327716:BHI327719 BQO327716:BRE327719 CAK327716:CBA327719 CKG327716:CKW327719 CUC327716:CUS327719 DDY327716:DEO327719 DNU327716:DOK327719 DXQ327716:DYG327719 EHM327716:EIC327719 ERI327716:ERY327719 FBE327716:FBU327719 FLA327716:FLQ327719 FUW327716:FVM327719 GES327716:GFI327719 GOO327716:GPE327719 GYK327716:GZA327719 HIG327716:HIW327719 HSC327716:HSS327719 IBY327716:ICO327719 ILU327716:IMK327719 IVQ327716:IWG327719 JFM327716:JGC327719 JPI327716:JPY327719 JZE327716:JZU327719 KJA327716:KJQ327719 KSW327716:KTM327719 LCS327716:LDI327719 LMO327716:LNE327719 LWK327716:LXA327719 MGG327716:MGW327719 MQC327716:MQS327719 MZY327716:NAO327719 NJU327716:NKK327719 NTQ327716:NUG327719 ODM327716:OEC327719 ONI327716:ONY327719 OXE327716:OXU327719 PHA327716:PHQ327719 PQW327716:PRM327719 QAS327716:QBI327719 QKO327716:QLE327719 QUK327716:QVA327719 REG327716:REW327719 ROC327716:ROS327719 RXY327716:RYO327719 SHU327716:SIK327719 SRQ327716:SSG327719 TBM327716:TCC327719 TLI327716:TLY327719 TVE327716:TVU327719 UFA327716:UFQ327719 UOW327716:UPM327719 UYS327716:UZI327719 VIO327716:VJE327719 VSK327716:VTA327719 WCG327716:WCW327719 WMC327716:WMS327719 WVY327716:WWO327719 JM393252:KC393255 TI393252:TY393255 ADE393252:ADU393255 ANA393252:ANQ393255 AWW393252:AXM393255 BGS393252:BHI393255 BQO393252:BRE393255 CAK393252:CBA393255 CKG393252:CKW393255 CUC393252:CUS393255 DDY393252:DEO393255 DNU393252:DOK393255 DXQ393252:DYG393255 EHM393252:EIC393255 ERI393252:ERY393255 FBE393252:FBU393255 FLA393252:FLQ393255 FUW393252:FVM393255 GES393252:GFI393255 GOO393252:GPE393255 GYK393252:GZA393255 HIG393252:HIW393255 HSC393252:HSS393255 IBY393252:ICO393255 ILU393252:IMK393255 IVQ393252:IWG393255 JFM393252:JGC393255 JPI393252:JPY393255 JZE393252:JZU393255 KJA393252:KJQ393255 KSW393252:KTM393255 LCS393252:LDI393255 LMO393252:LNE393255 LWK393252:LXA393255 MGG393252:MGW393255 MQC393252:MQS393255 MZY393252:NAO393255 NJU393252:NKK393255 NTQ393252:NUG393255 ODM393252:OEC393255 ONI393252:ONY393255 OXE393252:OXU393255 PHA393252:PHQ393255 PQW393252:PRM393255 QAS393252:QBI393255 QKO393252:QLE393255 QUK393252:QVA393255 REG393252:REW393255 ROC393252:ROS393255 RXY393252:RYO393255 SHU393252:SIK393255 SRQ393252:SSG393255 TBM393252:TCC393255 TLI393252:TLY393255 TVE393252:TVU393255 UFA393252:UFQ393255 UOW393252:UPM393255 UYS393252:UZI393255 VIO393252:VJE393255 VSK393252:VTA393255 WCG393252:WCW393255 WMC393252:WMS393255 WVY393252:WWO393255 JM458788:KC458791 TI458788:TY458791 ADE458788:ADU458791 ANA458788:ANQ458791 AWW458788:AXM458791 BGS458788:BHI458791 BQO458788:BRE458791 CAK458788:CBA458791 CKG458788:CKW458791 CUC458788:CUS458791 DDY458788:DEO458791 DNU458788:DOK458791 DXQ458788:DYG458791 EHM458788:EIC458791 ERI458788:ERY458791 FBE458788:FBU458791 FLA458788:FLQ458791 FUW458788:FVM458791 GES458788:GFI458791 GOO458788:GPE458791 GYK458788:GZA458791 HIG458788:HIW458791 HSC458788:HSS458791 IBY458788:ICO458791 ILU458788:IMK458791 IVQ458788:IWG458791 JFM458788:JGC458791 JPI458788:JPY458791 JZE458788:JZU458791 KJA458788:KJQ458791 KSW458788:KTM458791 LCS458788:LDI458791 LMO458788:LNE458791 LWK458788:LXA458791 MGG458788:MGW458791 MQC458788:MQS458791 MZY458788:NAO458791 NJU458788:NKK458791 NTQ458788:NUG458791 ODM458788:OEC458791 ONI458788:ONY458791 OXE458788:OXU458791 PHA458788:PHQ458791 PQW458788:PRM458791 QAS458788:QBI458791 QKO458788:QLE458791 QUK458788:QVA458791 REG458788:REW458791 ROC458788:ROS458791 RXY458788:RYO458791 SHU458788:SIK458791 SRQ458788:SSG458791 TBM458788:TCC458791 TLI458788:TLY458791 TVE458788:TVU458791 UFA458788:UFQ458791 UOW458788:UPM458791 UYS458788:UZI458791 VIO458788:VJE458791 VSK458788:VTA458791 WCG458788:WCW458791 WMC458788:WMS458791 WVY458788:WWO458791 JM524324:KC524327 TI524324:TY524327 ADE524324:ADU524327 ANA524324:ANQ524327 AWW524324:AXM524327 BGS524324:BHI524327 BQO524324:BRE524327 CAK524324:CBA524327 CKG524324:CKW524327 CUC524324:CUS524327 DDY524324:DEO524327 DNU524324:DOK524327 DXQ524324:DYG524327 EHM524324:EIC524327 ERI524324:ERY524327 FBE524324:FBU524327 FLA524324:FLQ524327 FUW524324:FVM524327 GES524324:GFI524327 GOO524324:GPE524327 GYK524324:GZA524327 HIG524324:HIW524327 HSC524324:HSS524327 IBY524324:ICO524327 ILU524324:IMK524327 IVQ524324:IWG524327 JFM524324:JGC524327 JPI524324:JPY524327 JZE524324:JZU524327 KJA524324:KJQ524327 KSW524324:KTM524327 LCS524324:LDI524327 LMO524324:LNE524327 LWK524324:LXA524327 MGG524324:MGW524327 MQC524324:MQS524327 MZY524324:NAO524327 NJU524324:NKK524327 NTQ524324:NUG524327 ODM524324:OEC524327 ONI524324:ONY524327 OXE524324:OXU524327 PHA524324:PHQ524327 PQW524324:PRM524327 QAS524324:QBI524327 QKO524324:QLE524327 QUK524324:QVA524327 REG524324:REW524327 ROC524324:ROS524327 RXY524324:RYO524327 SHU524324:SIK524327 SRQ524324:SSG524327 TBM524324:TCC524327 TLI524324:TLY524327 TVE524324:TVU524327 UFA524324:UFQ524327 UOW524324:UPM524327 UYS524324:UZI524327 VIO524324:VJE524327 VSK524324:VTA524327 WCG524324:WCW524327 WMC524324:WMS524327 WVY524324:WWO524327 JM589860:KC589863 TI589860:TY589863 ADE589860:ADU589863 ANA589860:ANQ589863 AWW589860:AXM589863 BGS589860:BHI589863 BQO589860:BRE589863 CAK589860:CBA589863 CKG589860:CKW589863 CUC589860:CUS589863 DDY589860:DEO589863 DNU589860:DOK589863 DXQ589860:DYG589863 EHM589860:EIC589863 ERI589860:ERY589863 FBE589860:FBU589863 FLA589860:FLQ589863 FUW589860:FVM589863 GES589860:GFI589863 GOO589860:GPE589863 GYK589860:GZA589863 HIG589860:HIW589863 HSC589860:HSS589863 IBY589860:ICO589863 ILU589860:IMK589863 IVQ589860:IWG589863 JFM589860:JGC589863 JPI589860:JPY589863 JZE589860:JZU589863 KJA589860:KJQ589863 KSW589860:KTM589863 LCS589860:LDI589863 LMO589860:LNE589863 LWK589860:LXA589863 MGG589860:MGW589863 MQC589860:MQS589863 MZY589860:NAO589863 NJU589860:NKK589863 NTQ589860:NUG589863 ODM589860:OEC589863 ONI589860:ONY589863 OXE589860:OXU589863 PHA589860:PHQ589863 PQW589860:PRM589863 QAS589860:QBI589863 QKO589860:QLE589863 QUK589860:QVA589863 REG589860:REW589863 ROC589860:ROS589863 RXY589860:RYO589863 SHU589860:SIK589863 SRQ589860:SSG589863 TBM589860:TCC589863 TLI589860:TLY589863 TVE589860:TVU589863 UFA589860:UFQ589863 UOW589860:UPM589863 UYS589860:UZI589863 VIO589860:VJE589863 VSK589860:VTA589863 WCG589860:WCW589863 WMC589860:WMS589863 WVY589860:WWO589863 JM655396:KC655399 TI655396:TY655399 ADE655396:ADU655399 ANA655396:ANQ655399 AWW655396:AXM655399 BGS655396:BHI655399 BQO655396:BRE655399 CAK655396:CBA655399 CKG655396:CKW655399 CUC655396:CUS655399 DDY655396:DEO655399 DNU655396:DOK655399 DXQ655396:DYG655399 EHM655396:EIC655399 ERI655396:ERY655399 FBE655396:FBU655399 FLA655396:FLQ655399 FUW655396:FVM655399 GES655396:GFI655399 GOO655396:GPE655399 GYK655396:GZA655399 HIG655396:HIW655399 HSC655396:HSS655399 IBY655396:ICO655399 ILU655396:IMK655399 IVQ655396:IWG655399 JFM655396:JGC655399 JPI655396:JPY655399 JZE655396:JZU655399 KJA655396:KJQ655399 KSW655396:KTM655399 LCS655396:LDI655399 LMO655396:LNE655399 LWK655396:LXA655399 MGG655396:MGW655399 MQC655396:MQS655399 MZY655396:NAO655399 NJU655396:NKK655399 NTQ655396:NUG655399 ODM655396:OEC655399 ONI655396:ONY655399 OXE655396:OXU655399 PHA655396:PHQ655399 PQW655396:PRM655399 QAS655396:QBI655399 QKO655396:QLE655399 QUK655396:QVA655399 REG655396:REW655399 ROC655396:ROS655399 RXY655396:RYO655399 SHU655396:SIK655399 SRQ655396:SSG655399 TBM655396:TCC655399 TLI655396:TLY655399 TVE655396:TVU655399 UFA655396:UFQ655399 UOW655396:UPM655399 UYS655396:UZI655399 VIO655396:VJE655399 VSK655396:VTA655399 WCG655396:WCW655399 WMC655396:WMS655399 WVY655396:WWO655399 JM720932:KC720935 TI720932:TY720935 ADE720932:ADU720935 ANA720932:ANQ720935 AWW720932:AXM720935 BGS720932:BHI720935 BQO720932:BRE720935 CAK720932:CBA720935 CKG720932:CKW720935 CUC720932:CUS720935 DDY720932:DEO720935 DNU720932:DOK720935 DXQ720932:DYG720935 EHM720932:EIC720935 ERI720932:ERY720935 FBE720932:FBU720935 FLA720932:FLQ720935 FUW720932:FVM720935 GES720932:GFI720935 GOO720932:GPE720935 GYK720932:GZA720935 HIG720932:HIW720935 HSC720932:HSS720935 IBY720932:ICO720935 ILU720932:IMK720935 IVQ720932:IWG720935 JFM720932:JGC720935 JPI720932:JPY720935 JZE720932:JZU720935 KJA720932:KJQ720935 KSW720932:KTM720935 LCS720932:LDI720935 LMO720932:LNE720935 LWK720932:LXA720935 MGG720932:MGW720935 MQC720932:MQS720935 MZY720932:NAO720935 NJU720932:NKK720935 NTQ720932:NUG720935 ODM720932:OEC720935 ONI720932:ONY720935 OXE720932:OXU720935 PHA720932:PHQ720935 PQW720932:PRM720935 QAS720932:QBI720935 QKO720932:QLE720935 QUK720932:QVA720935 REG720932:REW720935 ROC720932:ROS720935 RXY720932:RYO720935 SHU720932:SIK720935 SRQ720932:SSG720935 TBM720932:TCC720935 TLI720932:TLY720935 TVE720932:TVU720935 UFA720932:UFQ720935 UOW720932:UPM720935 UYS720932:UZI720935 VIO720932:VJE720935 VSK720932:VTA720935 WCG720932:WCW720935 WMC720932:WMS720935 WVY720932:WWO720935 JM786468:KC786471 TI786468:TY786471 ADE786468:ADU786471 ANA786468:ANQ786471 AWW786468:AXM786471 BGS786468:BHI786471 BQO786468:BRE786471 CAK786468:CBA786471 CKG786468:CKW786471 CUC786468:CUS786471 DDY786468:DEO786471 DNU786468:DOK786471 DXQ786468:DYG786471 EHM786468:EIC786471 ERI786468:ERY786471 FBE786468:FBU786471 FLA786468:FLQ786471 FUW786468:FVM786471 GES786468:GFI786471 GOO786468:GPE786471 GYK786468:GZA786471 HIG786468:HIW786471 HSC786468:HSS786471 IBY786468:ICO786471 ILU786468:IMK786471 IVQ786468:IWG786471 JFM786468:JGC786471 JPI786468:JPY786471 JZE786468:JZU786471 KJA786468:KJQ786471 KSW786468:KTM786471 LCS786468:LDI786471 LMO786468:LNE786471 LWK786468:LXA786471 MGG786468:MGW786471 MQC786468:MQS786471 MZY786468:NAO786471 NJU786468:NKK786471 NTQ786468:NUG786471 ODM786468:OEC786471 ONI786468:ONY786471 OXE786468:OXU786471 PHA786468:PHQ786471 PQW786468:PRM786471 QAS786468:QBI786471 QKO786468:QLE786471 QUK786468:QVA786471 REG786468:REW786471 ROC786468:ROS786471 RXY786468:RYO786471 SHU786468:SIK786471 SRQ786468:SSG786471 TBM786468:TCC786471 TLI786468:TLY786471 TVE786468:TVU786471 UFA786468:UFQ786471 UOW786468:UPM786471 UYS786468:UZI786471 VIO786468:VJE786471 VSK786468:VTA786471 WCG786468:WCW786471 WMC786468:WMS786471 WVY786468:WWO786471 JM852004:KC852007 TI852004:TY852007 ADE852004:ADU852007 ANA852004:ANQ852007 AWW852004:AXM852007 BGS852004:BHI852007 BQO852004:BRE852007 CAK852004:CBA852007 CKG852004:CKW852007 CUC852004:CUS852007 DDY852004:DEO852007 DNU852004:DOK852007 DXQ852004:DYG852007 EHM852004:EIC852007 ERI852004:ERY852007 FBE852004:FBU852007 FLA852004:FLQ852007 FUW852004:FVM852007 GES852004:GFI852007 GOO852004:GPE852007 GYK852004:GZA852007 HIG852004:HIW852007 HSC852004:HSS852007 IBY852004:ICO852007 ILU852004:IMK852007 IVQ852004:IWG852007 JFM852004:JGC852007 JPI852004:JPY852007 JZE852004:JZU852007 KJA852004:KJQ852007 KSW852004:KTM852007 LCS852004:LDI852007 LMO852004:LNE852007 LWK852004:LXA852007 MGG852004:MGW852007 MQC852004:MQS852007 MZY852004:NAO852007 NJU852004:NKK852007 NTQ852004:NUG852007 ODM852004:OEC852007 ONI852004:ONY852007 OXE852004:OXU852007 PHA852004:PHQ852007 PQW852004:PRM852007 QAS852004:QBI852007 QKO852004:QLE852007 QUK852004:QVA852007 REG852004:REW852007 ROC852004:ROS852007 RXY852004:RYO852007 SHU852004:SIK852007 SRQ852004:SSG852007 TBM852004:TCC852007 TLI852004:TLY852007 TVE852004:TVU852007 UFA852004:UFQ852007 UOW852004:UPM852007 UYS852004:UZI852007 VIO852004:VJE852007 VSK852004:VTA852007 WCG852004:WCW852007 WMC852004:WMS852007 WVY852004:WWO852007 JM917540:KC917543 TI917540:TY917543 ADE917540:ADU917543 ANA917540:ANQ917543 AWW917540:AXM917543 BGS917540:BHI917543 BQO917540:BRE917543 CAK917540:CBA917543 CKG917540:CKW917543 CUC917540:CUS917543 DDY917540:DEO917543 DNU917540:DOK917543 DXQ917540:DYG917543 EHM917540:EIC917543 ERI917540:ERY917543 FBE917540:FBU917543 FLA917540:FLQ917543 FUW917540:FVM917543 GES917540:GFI917543 GOO917540:GPE917543 GYK917540:GZA917543 HIG917540:HIW917543 HSC917540:HSS917543 IBY917540:ICO917543 ILU917540:IMK917543 IVQ917540:IWG917543 JFM917540:JGC917543 JPI917540:JPY917543 JZE917540:JZU917543 KJA917540:KJQ917543 KSW917540:KTM917543 LCS917540:LDI917543 LMO917540:LNE917543 LWK917540:LXA917543 MGG917540:MGW917543 MQC917540:MQS917543 MZY917540:NAO917543 NJU917540:NKK917543 NTQ917540:NUG917543 ODM917540:OEC917543 ONI917540:ONY917543 OXE917540:OXU917543 PHA917540:PHQ917543 PQW917540:PRM917543 QAS917540:QBI917543 QKO917540:QLE917543 QUK917540:QVA917543 REG917540:REW917543 ROC917540:ROS917543 RXY917540:RYO917543 SHU917540:SIK917543 SRQ917540:SSG917543 TBM917540:TCC917543 TLI917540:TLY917543 TVE917540:TVU917543 UFA917540:UFQ917543 UOW917540:UPM917543 UYS917540:UZI917543 VIO917540:VJE917543 VSK917540:VTA917543 WCG917540:WCW917543 WMC917540:WMS917543 WVY917540:WWO917543 JM983076:KC983079 TI983076:TY983079 ADE983076:ADU983079 ANA983076:ANQ983079 AWW983076:AXM983079 BGS983076:BHI983079 BQO983076:BRE983079 CAK983076:CBA983079 CKG983076:CKW983079 CUC983076:CUS983079 DDY983076:DEO983079 DNU983076:DOK983079 DXQ983076:DYG983079 EHM983076:EIC983079 ERI983076:ERY983079 FBE983076:FBU983079 FLA983076:FLQ983079 FUW983076:FVM983079 GES983076:GFI983079 GOO983076:GPE983079 GYK983076:GZA983079 HIG983076:HIW983079 HSC983076:HSS983079 IBY983076:ICO983079 ILU983076:IMK983079 IVQ983076:IWG983079 JFM983076:JGC983079 JPI983076:JPY983079 JZE983076:JZU983079 KJA983076:KJQ983079 KSW983076:KTM983079 LCS983076:LDI983079 LMO983076:LNE983079 LWK983076:LXA983079 MGG983076:MGW983079 MQC983076:MQS983079 MZY983076:NAO983079 NJU983076:NKK983079 NTQ983076:NUG983079 ODM983076:OEC983079 ONI983076:ONY983079 OXE983076:OXU983079 PHA983076:PHQ983079 PQW983076:PRM983079 QAS983076:QBI983079 QKO983076:QLE983079 QUK983076:QVA983079 REG983076:REW983079 ROC983076:ROS983079 RXY983076:RYO983079 SHU983076:SIK983079 SRQ983076:SSG983079 TBM983076:TCC983079 TLI983076:TLY983079 TVE983076:TVU983079 UFA983076:UFQ983079 UOW983076:UPM983079 UYS983076:UZI983079 VIO983076:VJE983079 VSK983076:VTA983079 WCG983076:WCW983079 WMC983076:WMS983079 WVY983076:WWO983079 WVY983072:WWO983074 JM65568:KC65570 TI65568:TY65570 ADE65568:ADU65570 ANA65568:ANQ65570 AWW65568:AXM65570 BGS65568:BHI65570 BQO65568:BRE65570 CAK65568:CBA65570 CKG65568:CKW65570 CUC65568:CUS65570 DDY65568:DEO65570 DNU65568:DOK65570 DXQ65568:DYG65570 EHM65568:EIC65570 ERI65568:ERY65570 FBE65568:FBU65570 FLA65568:FLQ65570 FUW65568:FVM65570 GES65568:GFI65570 GOO65568:GPE65570 GYK65568:GZA65570 HIG65568:HIW65570 HSC65568:HSS65570 IBY65568:ICO65570 ILU65568:IMK65570 IVQ65568:IWG65570 JFM65568:JGC65570 JPI65568:JPY65570 JZE65568:JZU65570 KJA65568:KJQ65570 KSW65568:KTM65570 LCS65568:LDI65570 LMO65568:LNE65570 LWK65568:LXA65570 MGG65568:MGW65570 MQC65568:MQS65570 MZY65568:NAO65570 NJU65568:NKK65570 NTQ65568:NUG65570 ODM65568:OEC65570 ONI65568:ONY65570 OXE65568:OXU65570 PHA65568:PHQ65570 PQW65568:PRM65570 QAS65568:QBI65570 QKO65568:QLE65570 QUK65568:QVA65570 REG65568:REW65570 ROC65568:ROS65570 RXY65568:RYO65570 SHU65568:SIK65570 SRQ65568:SSG65570 TBM65568:TCC65570 TLI65568:TLY65570 TVE65568:TVU65570 UFA65568:UFQ65570 UOW65568:UPM65570 UYS65568:UZI65570 VIO65568:VJE65570 VSK65568:VTA65570 WCG65568:WCW65570 WMC65568:WMS65570 WVY65568:WWO65570 JM131104:KC131106 TI131104:TY131106 ADE131104:ADU131106 ANA131104:ANQ131106 AWW131104:AXM131106 BGS131104:BHI131106 BQO131104:BRE131106 CAK131104:CBA131106 CKG131104:CKW131106 CUC131104:CUS131106 DDY131104:DEO131106 DNU131104:DOK131106 DXQ131104:DYG131106 EHM131104:EIC131106 ERI131104:ERY131106 FBE131104:FBU131106 FLA131104:FLQ131106 FUW131104:FVM131106 GES131104:GFI131106 GOO131104:GPE131106 GYK131104:GZA131106 HIG131104:HIW131106 HSC131104:HSS131106 IBY131104:ICO131106 ILU131104:IMK131106 IVQ131104:IWG131106 JFM131104:JGC131106 JPI131104:JPY131106 JZE131104:JZU131106 KJA131104:KJQ131106 KSW131104:KTM131106 LCS131104:LDI131106 LMO131104:LNE131106 LWK131104:LXA131106 MGG131104:MGW131106 MQC131104:MQS131106 MZY131104:NAO131106 NJU131104:NKK131106 NTQ131104:NUG131106 ODM131104:OEC131106 ONI131104:ONY131106 OXE131104:OXU131106 PHA131104:PHQ131106 PQW131104:PRM131106 QAS131104:QBI131106 QKO131104:QLE131106 QUK131104:QVA131106 REG131104:REW131106 ROC131104:ROS131106 RXY131104:RYO131106 SHU131104:SIK131106 SRQ131104:SSG131106 TBM131104:TCC131106 TLI131104:TLY131106 TVE131104:TVU131106 UFA131104:UFQ131106 UOW131104:UPM131106 UYS131104:UZI131106 VIO131104:VJE131106 VSK131104:VTA131106 WCG131104:WCW131106 WMC131104:WMS131106 WVY131104:WWO131106 JM196640:KC196642 TI196640:TY196642 ADE196640:ADU196642 ANA196640:ANQ196642 AWW196640:AXM196642 BGS196640:BHI196642 BQO196640:BRE196642 CAK196640:CBA196642 CKG196640:CKW196642 CUC196640:CUS196642 DDY196640:DEO196642 DNU196640:DOK196642 DXQ196640:DYG196642 EHM196640:EIC196642 ERI196640:ERY196642 FBE196640:FBU196642 FLA196640:FLQ196642 FUW196640:FVM196642 GES196640:GFI196642 GOO196640:GPE196642 GYK196640:GZA196642 HIG196640:HIW196642 HSC196640:HSS196642 IBY196640:ICO196642 ILU196640:IMK196642 IVQ196640:IWG196642 JFM196640:JGC196642 JPI196640:JPY196642 JZE196640:JZU196642 KJA196640:KJQ196642 KSW196640:KTM196642 LCS196640:LDI196642 LMO196640:LNE196642 LWK196640:LXA196642 MGG196640:MGW196642 MQC196640:MQS196642 MZY196640:NAO196642 NJU196640:NKK196642 NTQ196640:NUG196642 ODM196640:OEC196642 ONI196640:ONY196642 OXE196640:OXU196642 PHA196640:PHQ196642 PQW196640:PRM196642 QAS196640:QBI196642 QKO196640:QLE196642 QUK196640:QVA196642 REG196640:REW196642 ROC196640:ROS196642 RXY196640:RYO196642 SHU196640:SIK196642 SRQ196640:SSG196642 TBM196640:TCC196642 TLI196640:TLY196642 TVE196640:TVU196642 UFA196640:UFQ196642 UOW196640:UPM196642 UYS196640:UZI196642 VIO196640:VJE196642 VSK196640:VTA196642 WCG196640:WCW196642 WMC196640:WMS196642 WVY196640:WWO196642 JM262176:KC262178 TI262176:TY262178 ADE262176:ADU262178 ANA262176:ANQ262178 AWW262176:AXM262178 BGS262176:BHI262178 BQO262176:BRE262178 CAK262176:CBA262178 CKG262176:CKW262178 CUC262176:CUS262178 DDY262176:DEO262178 DNU262176:DOK262178 DXQ262176:DYG262178 EHM262176:EIC262178 ERI262176:ERY262178 FBE262176:FBU262178 FLA262176:FLQ262178 FUW262176:FVM262178 GES262176:GFI262178 GOO262176:GPE262178 GYK262176:GZA262178 HIG262176:HIW262178 HSC262176:HSS262178 IBY262176:ICO262178 ILU262176:IMK262178 IVQ262176:IWG262178 JFM262176:JGC262178 JPI262176:JPY262178 JZE262176:JZU262178 KJA262176:KJQ262178 KSW262176:KTM262178 LCS262176:LDI262178 LMO262176:LNE262178 LWK262176:LXA262178 MGG262176:MGW262178 MQC262176:MQS262178 MZY262176:NAO262178 NJU262176:NKK262178 NTQ262176:NUG262178 ODM262176:OEC262178 ONI262176:ONY262178 OXE262176:OXU262178 PHA262176:PHQ262178 PQW262176:PRM262178 QAS262176:QBI262178 QKO262176:QLE262178 QUK262176:QVA262178 REG262176:REW262178 ROC262176:ROS262178 RXY262176:RYO262178 SHU262176:SIK262178 SRQ262176:SSG262178 TBM262176:TCC262178 TLI262176:TLY262178 TVE262176:TVU262178 UFA262176:UFQ262178 UOW262176:UPM262178 UYS262176:UZI262178 VIO262176:VJE262178 VSK262176:VTA262178 WCG262176:WCW262178 WMC262176:WMS262178 WVY262176:WWO262178 JM327712:KC327714 TI327712:TY327714 ADE327712:ADU327714 ANA327712:ANQ327714 AWW327712:AXM327714 BGS327712:BHI327714 BQO327712:BRE327714 CAK327712:CBA327714 CKG327712:CKW327714 CUC327712:CUS327714 DDY327712:DEO327714 DNU327712:DOK327714 DXQ327712:DYG327714 EHM327712:EIC327714 ERI327712:ERY327714 FBE327712:FBU327714 FLA327712:FLQ327714 FUW327712:FVM327714 GES327712:GFI327714 GOO327712:GPE327714 GYK327712:GZA327714 HIG327712:HIW327714 HSC327712:HSS327714 IBY327712:ICO327714 ILU327712:IMK327714 IVQ327712:IWG327714 JFM327712:JGC327714 JPI327712:JPY327714 JZE327712:JZU327714 KJA327712:KJQ327714 KSW327712:KTM327714 LCS327712:LDI327714 LMO327712:LNE327714 LWK327712:LXA327714 MGG327712:MGW327714 MQC327712:MQS327714 MZY327712:NAO327714 NJU327712:NKK327714 NTQ327712:NUG327714 ODM327712:OEC327714 ONI327712:ONY327714 OXE327712:OXU327714 PHA327712:PHQ327714 PQW327712:PRM327714 QAS327712:QBI327714 QKO327712:QLE327714 QUK327712:QVA327714 REG327712:REW327714 ROC327712:ROS327714 RXY327712:RYO327714 SHU327712:SIK327714 SRQ327712:SSG327714 TBM327712:TCC327714 TLI327712:TLY327714 TVE327712:TVU327714 UFA327712:UFQ327714 UOW327712:UPM327714 UYS327712:UZI327714 VIO327712:VJE327714 VSK327712:VTA327714 WCG327712:WCW327714 WMC327712:WMS327714 WVY327712:WWO327714 JM393248:KC393250 TI393248:TY393250 ADE393248:ADU393250 ANA393248:ANQ393250 AWW393248:AXM393250 BGS393248:BHI393250 BQO393248:BRE393250 CAK393248:CBA393250 CKG393248:CKW393250 CUC393248:CUS393250 DDY393248:DEO393250 DNU393248:DOK393250 DXQ393248:DYG393250 EHM393248:EIC393250 ERI393248:ERY393250 FBE393248:FBU393250 FLA393248:FLQ393250 FUW393248:FVM393250 GES393248:GFI393250 GOO393248:GPE393250 GYK393248:GZA393250 HIG393248:HIW393250 HSC393248:HSS393250 IBY393248:ICO393250 ILU393248:IMK393250 IVQ393248:IWG393250 JFM393248:JGC393250 JPI393248:JPY393250 JZE393248:JZU393250 KJA393248:KJQ393250 KSW393248:KTM393250 LCS393248:LDI393250 LMO393248:LNE393250 LWK393248:LXA393250 MGG393248:MGW393250 MQC393248:MQS393250 MZY393248:NAO393250 NJU393248:NKK393250 NTQ393248:NUG393250 ODM393248:OEC393250 ONI393248:ONY393250 OXE393248:OXU393250 PHA393248:PHQ393250 PQW393248:PRM393250 QAS393248:QBI393250 QKO393248:QLE393250 QUK393248:QVA393250 REG393248:REW393250 ROC393248:ROS393250 RXY393248:RYO393250 SHU393248:SIK393250 SRQ393248:SSG393250 TBM393248:TCC393250 TLI393248:TLY393250 TVE393248:TVU393250 UFA393248:UFQ393250 UOW393248:UPM393250 UYS393248:UZI393250 VIO393248:VJE393250 VSK393248:VTA393250 WCG393248:WCW393250 WMC393248:WMS393250 WVY393248:WWO393250 JM458784:KC458786 TI458784:TY458786 ADE458784:ADU458786 ANA458784:ANQ458786 AWW458784:AXM458786 BGS458784:BHI458786 BQO458784:BRE458786 CAK458784:CBA458786 CKG458784:CKW458786 CUC458784:CUS458786 DDY458784:DEO458786 DNU458784:DOK458786 DXQ458784:DYG458786 EHM458784:EIC458786 ERI458784:ERY458786 FBE458784:FBU458786 FLA458784:FLQ458786 FUW458784:FVM458786 GES458784:GFI458786 GOO458784:GPE458786 GYK458784:GZA458786 HIG458784:HIW458786 HSC458784:HSS458786 IBY458784:ICO458786 ILU458784:IMK458786 IVQ458784:IWG458786 JFM458784:JGC458786 JPI458784:JPY458786 JZE458784:JZU458786 KJA458784:KJQ458786 KSW458784:KTM458786 LCS458784:LDI458786 LMO458784:LNE458786 LWK458784:LXA458786 MGG458784:MGW458786 MQC458784:MQS458786 MZY458784:NAO458786 NJU458784:NKK458786 NTQ458784:NUG458786 ODM458784:OEC458786 ONI458784:ONY458786 OXE458784:OXU458786 PHA458784:PHQ458786 PQW458784:PRM458786 QAS458784:QBI458786 QKO458784:QLE458786 QUK458784:QVA458786 REG458784:REW458786 ROC458784:ROS458786 RXY458784:RYO458786 SHU458784:SIK458786 SRQ458784:SSG458786 TBM458784:TCC458786 TLI458784:TLY458786 TVE458784:TVU458786 UFA458784:UFQ458786 UOW458784:UPM458786 UYS458784:UZI458786 VIO458784:VJE458786 VSK458784:VTA458786 WCG458784:WCW458786 WMC458784:WMS458786 WVY458784:WWO458786 JM524320:KC524322 TI524320:TY524322 ADE524320:ADU524322 ANA524320:ANQ524322 AWW524320:AXM524322 BGS524320:BHI524322 BQO524320:BRE524322 CAK524320:CBA524322 CKG524320:CKW524322 CUC524320:CUS524322 DDY524320:DEO524322 DNU524320:DOK524322 DXQ524320:DYG524322 EHM524320:EIC524322 ERI524320:ERY524322 FBE524320:FBU524322 FLA524320:FLQ524322 FUW524320:FVM524322 GES524320:GFI524322 GOO524320:GPE524322 GYK524320:GZA524322 HIG524320:HIW524322 HSC524320:HSS524322 IBY524320:ICO524322 ILU524320:IMK524322 IVQ524320:IWG524322 JFM524320:JGC524322 JPI524320:JPY524322 JZE524320:JZU524322 KJA524320:KJQ524322 KSW524320:KTM524322 LCS524320:LDI524322 LMO524320:LNE524322 LWK524320:LXA524322 MGG524320:MGW524322 MQC524320:MQS524322 MZY524320:NAO524322 NJU524320:NKK524322 NTQ524320:NUG524322 ODM524320:OEC524322 ONI524320:ONY524322 OXE524320:OXU524322 PHA524320:PHQ524322 PQW524320:PRM524322 QAS524320:QBI524322 QKO524320:QLE524322 QUK524320:QVA524322 REG524320:REW524322 ROC524320:ROS524322 RXY524320:RYO524322 SHU524320:SIK524322 SRQ524320:SSG524322 TBM524320:TCC524322 TLI524320:TLY524322 TVE524320:TVU524322 UFA524320:UFQ524322 UOW524320:UPM524322 UYS524320:UZI524322 VIO524320:VJE524322 VSK524320:VTA524322 WCG524320:WCW524322 WMC524320:WMS524322 WVY524320:WWO524322 JM589856:KC589858 TI589856:TY589858 ADE589856:ADU589858 ANA589856:ANQ589858 AWW589856:AXM589858 BGS589856:BHI589858 BQO589856:BRE589858 CAK589856:CBA589858 CKG589856:CKW589858 CUC589856:CUS589858 DDY589856:DEO589858 DNU589856:DOK589858 DXQ589856:DYG589858 EHM589856:EIC589858 ERI589856:ERY589858 FBE589856:FBU589858 FLA589856:FLQ589858 FUW589856:FVM589858 GES589856:GFI589858 GOO589856:GPE589858 GYK589856:GZA589858 HIG589856:HIW589858 HSC589856:HSS589858 IBY589856:ICO589858 ILU589856:IMK589858 IVQ589856:IWG589858 JFM589856:JGC589858 JPI589856:JPY589858 JZE589856:JZU589858 KJA589856:KJQ589858 KSW589856:KTM589858 LCS589856:LDI589858 LMO589856:LNE589858 LWK589856:LXA589858 MGG589856:MGW589858 MQC589856:MQS589858 MZY589856:NAO589858 NJU589856:NKK589858 NTQ589856:NUG589858 ODM589856:OEC589858 ONI589856:ONY589858 OXE589856:OXU589858 PHA589856:PHQ589858 PQW589856:PRM589858 QAS589856:QBI589858 QKO589856:QLE589858 QUK589856:QVA589858 REG589856:REW589858 ROC589856:ROS589858 RXY589856:RYO589858 SHU589856:SIK589858 SRQ589856:SSG589858 TBM589856:TCC589858 TLI589856:TLY589858 TVE589856:TVU589858 UFA589856:UFQ589858 UOW589856:UPM589858 UYS589856:UZI589858 VIO589856:VJE589858 VSK589856:VTA589858 WCG589856:WCW589858 WMC589856:WMS589858 WVY589856:WWO589858 JM655392:KC655394 TI655392:TY655394 ADE655392:ADU655394 ANA655392:ANQ655394 AWW655392:AXM655394 BGS655392:BHI655394 BQO655392:BRE655394 CAK655392:CBA655394 CKG655392:CKW655394 CUC655392:CUS655394 DDY655392:DEO655394 DNU655392:DOK655394 DXQ655392:DYG655394 EHM655392:EIC655394 ERI655392:ERY655394 FBE655392:FBU655394 FLA655392:FLQ655394 FUW655392:FVM655394 GES655392:GFI655394 GOO655392:GPE655394 GYK655392:GZA655394 HIG655392:HIW655394 HSC655392:HSS655394 IBY655392:ICO655394 ILU655392:IMK655394 IVQ655392:IWG655394 JFM655392:JGC655394 JPI655392:JPY655394 JZE655392:JZU655394 KJA655392:KJQ655394 KSW655392:KTM655394 LCS655392:LDI655394 LMO655392:LNE655394 LWK655392:LXA655394 MGG655392:MGW655394 MQC655392:MQS655394 MZY655392:NAO655394 NJU655392:NKK655394 NTQ655392:NUG655394 ODM655392:OEC655394 ONI655392:ONY655394 OXE655392:OXU655394 PHA655392:PHQ655394 PQW655392:PRM655394 QAS655392:QBI655394 QKO655392:QLE655394 QUK655392:QVA655394 REG655392:REW655394 ROC655392:ROS655394 RXY655392:RYO655394 SHU655392:SIK655394 SRQ655392:SSG655394 TBM655392:TCC655394 TLI655392:TLY655394 TVE655392:TVU655394 UFA655392:UFQ655394 UOW655392:UPM655394 UYS655392:UZI655394 VIO655392:VJE655394 VSK655392:VTA655394 WCG655392:WCW655394 WMC655392:WMS655394 WVY655392:WWO655394 JM720928:KC720930 TI720928:TY720930 ADE720928:ADU720930 ANA720928:ANQ720930 AWW720928:AXM720930 BGS720928:BHI720930 BQO720928:BRE720930 CAK720928:CBA720930 CKG720928:CKW720930 CUC720928:CUS720930 DDY720928:DEO720930 DNU720928:DOK720930 DXQ720928:DYG720930 EHM720928:EIC720930 ERI720928:ERY720930 FBE720928:FBU720930 FLA720928:FLQ720930 FUW720928:FVM720930 GES720928:GFI720930 GOO720928:GPE720930 GYK720928:GZA720930 HIG720928:HIW720930 HSC720928:HSS720930 IBY720928:ICO720930 ILU720928:IMK720930 IVQ720928:IWG720930 JFM720928:JGC720930 JPI720928:JPY720930 JZE720928:JZU720930 KJA720928:KJQ720930 KSW720928:KTM720930 LCS720928:LDI720930 LMO720928:LNE720930 LWK720928:LXA720930 MGG720928:MGW720930 MQC720928:MQS720930 MZY720928:NAO720930 NJU720928:NKK720930 NTQ720928:NUG720930 ODM720928:OEC720930 ONI720928:ONY720930 OXE720928:OXU720930 PHA720928:PHQ720930 PQW720928:PRM720930 QAS720928:QBI720930 QKO720928:QLE720930 QUK720928:QVA720930 REG720928:REW720930 ROC720928:ROS720930 RXY720928:RYO720930 SHU720928:SIK720930 SRQ720928:SSG720930 TBM720928:TCC720930 TLI720928:TLY720930 TVE720928:TVU720930 UFA720928:UFQ720930 UOW720928:UPM720930 UYS720928:UZI720930 VIO720928:VJE720930 VSK720928:VTA720930 WCG720928:WCW720930 WMC720928:WMS720930 WVY720928:WWO720930 JM786464:KC786466 TI786464:TY786466 ADE786464:ADU786466 ANA786464:ANQ786466 AWW786464:AXM786466 BGS786464:BHI786466 BQO786464:BRE786466 CAK786464:CBA786466 CKG786464:CKW786466 CUC786464:CUS786466 DDY786464:DEO786466 DNU786464:DOK786466 DXQ786464:DYG786466 EHM786464:EIC786466 ERI786464:ERY786466 FBE786464:FBU786466 FLA786464:FLQ786466 FUW786464:FVM786466 GES786464:GFI786466 GOO786464:GPE786466 GYK786464:GZA786466 HIG786464:HIW786466 HSC786464:HSS786466 IBY786464:ICO786466 ILU786464:IMK786466 IVQ786464:IWG786466 JFM786464:JGC786466 JPI786464:JPY786466 JZE786464:JZU786466 KJA786464:KJQ786466 KSW786464:KTM786466 LCS786464:LDI786466 LMO786464:LNE786466 LWK786464:LXA786466 MGG786464:MGW786466 MQC786464:MQS786466 MZY786464:NAO786466 NJU786464:NKK786466 NTQ786464:NUG786466 ODM786464:OEC786466 ONI786464:ONY786466 OXE786464:OXU786466 PHA786464:PHQ786466 PQW786464:PRM786466 QAS786464:QBI786466 QKO786464:QLE786466 QUK786464:QVA786466 REG786464:REW786466 ROC786464:ROS786466 RXY786464:RYO786466 SHU786464:SIK786466 SRQ786464:SSG786466 TBM786464:TCC786466 TLI786464:TLY786466 TVE786464:TVU786466 UFA786464:UFQ786466 UOW786464:UPM786466 UYS786464:UZI786466 VIO786464:VJE786466 VSK786464:VTA786466 WCG786464:WCW786466 WMC786464:WMS786466 WVY786464:WWO786466 JM852000:KC852002 TI852000:TY852002 ADE852000:ADU852002 ANA852000:ANQ852002 AWW852000:AXM852002 BGS852000:BHI852002 BQO852000:BRE852002 CAK852000:CBA852002 CKG852000:CKW852002 CUC852000:CUS852002 DDY852000:DEO852002 DNU852000:DOK852002 DXQ852000:DYG852002 EHM852000:EIC852002 ERI852000:ERY852002 FBE852000:FBU852002 FLA852000:FLQ852002 FUW852000:FVM852002 GES852000:GFI852002 GOO852000:GPE852002 GYK852000:GZA852002 HIG852000:HIW852002 HSC852000:HSS852002 IBY852000:ICO852002 ILU852000:IMK852002 IVQ852000:IWG852002 JFM852000:JGC852002 JPI852000:JPY852002 JZE852000:JZU852002 KJA852000:KJQ852002 KSW852000:KTM852002 LCS852000:LDI852002 LMO852000:LNE852002 LWK852000:LXA852002 MGG852000:MGW852002 MQC852000:MQS852002 MZY852000:NAO852002 NJU852000:NKK852002 NTQ852000:NUG852002 ODM852000:OEC852002 ONI852000:ONY852002 OXE852000:OXU852002 PHA852000:PHQ852002 PQW852000:PRM852002 QAS852000:QBI852002 QKO852000:QLE852002 QUK852000:QVA852002 REG852000:REW852002 ROC852000:ROS852002 RXY852000:RYO852002 SHU852000:SIK852002 SRQ852000:SSG852002 TBM852000:TCC852002 TLI852000:TLY852002 TVE852000:TVU852002 UFA852000:UFQ852002 UOW852000:UPM852002 UYS852000:UZI852002 VIO852000:VJE852002 VSK852000:VTA852002 WCG852000:WCW852002 WMC852000:WMS852002 WVY852000:WWO852002 JM917536:KC917538 TI917536:TY917538 ADE917536:ADU917538 ANA917536:ANQ917538 AWW917536:AXM917538 BGS917536:BHI917538 BQO917536:BRE917538 CAK917536:CBA917538 CKG917536:CKW917538 CUC917536:CUS917538 DDY917536:DEO917538 DNU917536:DOK917538 DXQ917536:DYG917538 EHM917536:EIC917538 ERI917536:ERY917538 FBE917536:FBU917538 FLA917536:FLQ917538 FUW917536:FVM917538 GES917536:GFI917538 GOO917536:GPE917538 GYK917536:GZA917538 HIG917536:HIW917538 HSC917536:HSS917538 IBY917536:ICO917538 ILU917536:IMK917538 IVQ917536:IWG917538 JFM917536:JGC917538 JPI917536:JPY917538 JZE917536:JZU917538 KJA917536:KJQ917538 KSW917536:KTM917538 LCS917536:LDI917538 LMO917536:LNE917538 LWK917536:LXA917538 MGG917536:MGW917538 MQC917536:MQS917538 MZY917536:NAO917538 NJU917536:NKK917538 NTQ917536:NUG917538 ODM917536:OEC917538 ONI917536:ONY917538 OXE917536:OXU917538 PHA917536:PHQ917538 PQW917536:PRM917538 QAS917536:QBI917538 QKO917536:QLE917538 QUK917536:QVA917538 REG917536:REW917538 ROC917536:ROS917538 RXY917536:RYO917538 SHU917536:SIK917538 SRQ917536:SSG917538 TBM917536:TCC917538 TLI917536:TLY917538 TVE917536:TVU917538 UFA917536:UFQ917538 UOW917536:UPM917538 UYS917536:UZI917538 VIO917536:VJE917538 VSK917536:VTA917538 WCG917536:WCW917538 WMC917536:WMS917538 WVY917536:WWO917538 JM983072:KC983074 TI983072:TY983074 ADE983072:ADU983074 ANA983072:ANQ983074 AWW983072:AXM983074 BGS983072:BHI983074 BQO983072:BRE983074 CAK983072:CBA983074 CKG983072:CKW983074 CUC983072:CUS983074 DDY983072:DEO983074 DNU983072:DOK983074 DXQ983072:DYG983074 EHM983072:EIC983074 ERI983072:ERY983074 FBE983072:FBU983074 FLA983072:FLQ983074 FUW983072:FVM983074 GES983072:GFI983074 GOO983072:GPE983074 GYK983072:GZA983074 HIG983072:HIW983074 HSC983072:HSS983074 IBY983072:ICO983074 ILU983072:IMK983074 IVQ983072:IWG983074 JFM983072:JGC983074 JPI983072:JPY983074 JZE983072:JZU983074 KJA983072:KJQ983074 KSW983072:KTM983074 LCS983072:LDI983074 LMO983072:LNE983074 LWK983072:LXA983074 MGG983072:MGW983074 MQC983072:MQS983074 MZY983072:NAO983074 NJU983072:NKK983074 NTQ983072:NUG983074 ODM983072:OEC983074 ONI983072:ONY983074 OXE983072:OXU983074 PHA983072:PHQ983074 PQW983072:PRM983074 QAS983072:QBI983074 QKO983072:QLE983074 QUK983072:QVA983074 REG983072:REW983074 ROC983072:ROS983074 RXY983072:RYO983074 SHU983072:SIK983074 SRQ983072:SSG983074 TBM983072:TCC983074 TLI983072:TLY983074 TVE983072:TVU983074 UFA983072:UFQ983074 UOW983072:UPM983074 UYS983072:UZI983074 VIO983072:VJE983074 VSK983072:VTA983074 WCG983072:WCW983074 WMC983072:WMS983074 TI38:TY38 AM26 ADE38:ADU38 ANA38:ANQ38 AWW38:AXM38 BGS38:BHI38 BQO38:BRE38 CAK38:CBA38 CKG38:CKW38 CUC38:CUS38 DDY38:DEO38 DNU38:DOK38 DXQ38:DYG38 EHM38:EIC38 ERI38:ERY38 FBE38:FBU38 FLA38:FLQ38 FUW38:FVM38 GES38:GFI38 GOO38:GPE38 GYK38:GZA38 HIG38:HIW38 HSC38:HSS38 IBY38:ICO38 ILU38:IMK38 IVQ38:IWG38 JFM38:JGC38 JPI38:JPY38 JZE38:JZU38 KJA38:KJQ38 KSW38:KTM38 LCS38:LDI38 LMO38:LNE38 LWK38:LXA38 MGG38:MGW38 MQC38:MQS38 MZY38:NAO38 NJU38:NKK38 NTQ38:NUG38 ODM38:OEC38 ONI38:ONY38 OXE38:OXU38 PHA38:PHQ38 PQW38:PRM38 QAS38:QBI38 QKO38:QLE38 QUK38:QVA38 REG38:REW38 ROC38:ROS38 RXY38:RYO38 SHU38:SIK38 SRQ38:SSG38 TBM38:TCC38 TLI38:TLY38 TVE38:TVU38 UFA38:UFQ38 UOW38:UPM38 UYS38:UZI38 VIO38:VJE38 VSK38:VTA38 WCG38:WCW38 WMC38:WMS38 WVY38:WWO38 JM38:KC38 L65572:AN65575 L983072:AN983074 L917536:AN917538 L852000:AN852002 L786464:AN786466 L720928:AN720930 L655392:AN655394 L589856:AN589858 L524320:AN524322 L458784:AN458786 L393248:AN393250 L327712:AN327714 L262176:AN262178 L196640:AN196642 L131104:AN131106 L65568:AN65570 L983076:AN983079 L917540:AN917543 L852004:AN852007 L786468:AN786471 L720932:AN720935 L655396:AN655399 L589860:AN589863 L524324:AN524327 L458788:AN458791 L393252:AN393255 L327716:AN327719 L262180:AN262183 L196644:AN196647 L131108:AN131111 JM26:KC27 WVY26:WWO27 WMC26:WMS27 WCG26:WCW27 VSK26:VTA27 VIO26:VJE27 UYS26:UZI27 UOW26:UPM27 UFA26:UFQ27 TVE26:TVU27 TLI26:TLY27 TBM26:TCC27 SRQ26:SSG27 SHU26:SIK27 RXY26:RYO27 ROC26:ROS27 REG26:REW27 QUK26:QVA27 QKO26:QLE27 QAS26:QBI27 PQW26:PRM27 PHA26:PHQ27 OXE26:OXU27 ONI26:ONY27 ODM26:OEC27 NTQ26:NUG27 NJU26:NKK27 MZY26:NAO27 MQC26:MQS27 MGG26:MGW27 LWK26:LXA27 LMO26:LNE27 LCS26:LDI27 KSW26:KTM27 KJA26:KJQ27 JZE26:JZU27 JPI26:JPY27 JFM26:JGC27 IVQ26:IWG27 ILU26:IMK27 IBY26:ICO27 HSC26:HSS27 HIG26:HIW27 GYK26:GZA27 GOO26:GPE27 GES26:GFI27 FUW26:FVM27 FLA26:FLQ27 FBE26:FBU27 ERI26:ERY27 EHM26:EIC27 DXQ26:DYG27 DNU26:DOK27 DDY26:DEO27 CUC26:CUS27 CKG26:CKW27 CAK26:CBA27 BQO26:BRE27 BGS26:BHI27 AWW26:AXM27 ANA26:ANQ27 ADE26:ADU27 TI26:TY27 AM27:AN27 L26:AL27 L38:AN38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WWF31:WWV32 JT31:KJ32 JT36:KJ37 TP36:UF37 ADL36:AEB37 ANH36:ANX37 AXD36:AXT37 BGZ36:BHP37 BQV36:BRL37 CAR36:CBH37 CKN36:CLD37 CUJ36:CUZ37 DEF36:DEV37 DOB36:DOR37 DXX36:DYN37 EHT36:EIJ37 ERP36:ESF37 FBL36:FCB37 FLH36:FLX37 FVD36:FVT37 GEZ36:GFP37 GOV36:GPL37 GYR36:GZH37 HIN36:HJD37 HSJ36:HSZ37 ICF36:ICV37 IMB36:IMR37 IVX36:IWN37 JFT36:JGJ37 JPP36:JQF37 JZL36:KAB37 KJH36:KJX37 KTD36:KTT37 LCZ36:LDP37 LMV36:LNL37 LWR36:LXH37 MGN36:MHD37 MQJ36:MQZ37 NAF36:NAV37 NKB36:NKR37 NTX36:NUN37 ODT36:OEJ37 ONP36:OOF37 OXL36:OYB37 PHH36:PHX37 PRD36:PRT37 QAZ36:QBP37 QKV36:QLL37 QUR36:QVH37 REN36:RFD37 ROJ36:ROZ37 RYF36:RYV37 SIB36:SIR37 SRX36:SSN37 TBT36:TCJ37 TLP36:TMF37 TVL36:TWB37 UFH36:UFX37 UPD36:UPT37 UYZ36:UZP37 VIV36:VJL37 VSR36:VTH37 WCN36:WDD37 WMJ36:WMZ37 WWF36:WWV37"/>
    <dataValidation type="list" allowBlank="1" showInputMessage="1" showErrorMessage="1" errorTitle="Ошибка" error="Выберите значение из списка" sqref="WWB983068 O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O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O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O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O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O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O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O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O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O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O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O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O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O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O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23 AA65564 AA131100 AA196636 AA262172 AA327708 AA393244 AA458780 AA524316 AA589852 AA655388 AA720924 AA786460 AA851996 AA917532 AA983068 WWI28 O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WWI33 O33 WMM33 WCQ33 VSU33 VIY33 UZC33 UPG33 UFK33 TVO33 TLS33 TBW33 SSA33 SIE33 RYI33 ROM33 REQ33 QUU33 QKY33 QBC33 PRG33 PHK33 OXO33 ONS33 ODW33 NUA33 NKE33 NAI33 MQM33 MGQ33 LWU33 LMY33 LDC33 KTG33 KJK33 JZO33 JPS33 JFW33 IWA33 IME33 ICI33 HSM33 HIQ33 GYU33 GOY33 GFC33 FVG33 FLK33 FBO33 ERS33 EHW33 DYA33 DOE33 DEI33 CUM33 CKQ33 CAU33 BQY33 BHC33 AXG33 ANK33 ADO33 TS33 JW33">
      <formula1>kind_of_cons</formula1>
    </dataValidation>
    <dataValidation type="textLength" operator="lessThanOrEqual" allowBlank="1" showInputMessage="1" showErrorMessage="1" errorTitle="Ошибка" error="Допускается ввод не более 900 символов!" sqref="WWO983063:WWO983069 AN65559:AN65565 KC65559:KC65565 TY65559:TY65565 ADU65559:ADU65565 ANQ65559:ANQ65565 AXM65559:AXM65565 BHI65559:BHI65565 BRE65559:BRE65565 CBA65559:CBA65565 CKW65559:CKW65565 CUS65559:CUS65565 DEO65559:DEO65565 DOK65559:DOK65565 DYG65559:DYG65565 EIC65559:EIC65565 ERY65559:ERY65565 FBU65559:FBU65565 FLQ65559:FLQ65565 FVM65559:FVM65565 GFI65559:GFI65565 GPE65559:GPE65565 GZA65559:GZA65565 HIW65559:HIW65565 HSS65559:HSS65565 ICO65559:ICO65565 IMK65559:IMK65565 IWG65559:IWG65565 JGC65559:JGC65565 JPY65559:JPY65565 JZU65559:JZU65565 KJQ65559:KJQ65565 KTM65559:KTM65565 LDI65559:LDI65565 LNE65559:LNE65565 LXA65559:LXA65565 MGW65559:MGW65565 MQS65559:MQS65565 NAO65559:NAO65565 NKK65559:NKK65565 NUG65559:NUG65565 OEC65559:OEC65565 ONY65559:ONY65565 OXU65559:OXU65565 PHQ65559:PHQ65565 PRM65559:PRM65565 QBI65559:QBI65565 QLE65559:QLE65565 QVA65559:QVA65565 REW65559:REW65565 ROS65559:ROS65565 RYO65559:RYO65565 SIK65559:SIK65565 SSG65559:SSG65565 TCC65559:TCC65565 TLY65559:TLY65565 TVU65559:TVU65565 UFQ65559:UFQ65565 UPM65559:UPM65565 UZI65559:UZI65565 VJE65559:VJE65565 VTA65559:VTA65565 WCW65559:WCW65565 WMS65559:WMS65565 WWO65559:WWO65565 AN131095:AN131101 KC131095:KC131101 TY131095:TY131101 ADU131095:ADU131101 ANQ131095:ANQ131101 AXM131095:AXM131101 BHI131095:BHI131101 BRE131095:BRE131101 CBA131095:CBA131101 CKW131095:CKW131101 CUS131095:CUS131101 DEO131095:DEO131101 DOK131095:DOK131101 DYG131095:DYG131101 EIC131095:EIC131101 ERY131095:ERY131101 FBU131095:FBU131101 FLQ131095:FLQ131101 FVM131095:FVM131101 GFI131095:GFI131101 GPE131095:GPE131101 GZA131095:GZA131101 HIW131095:HIW131101 HSS131095:HSS131101 ICO131095:ICO131101 IMK131095:IMK131101 IWG131095:IWG131101 JGC131095:JGC131101 JPY131095:JPY131101 JZU131095:JZU131101 KJQ131095:KJQ131101 KTM131095:KTM131101 LDI131095:LDI131101 LNE131095:LNE131101 LXA131095:LXA131101 MGW131095:MGW131101 MQS131095:MQS131101 NAO131095:NAO131101 NKK131095:NKK131101 NUG131095:NUG131101 OEC131095:OEC131101 ONY131095:ONY131101 OXU131095:OXU131101 PHQ131095:PHQ131101 PRM131095:PRM131101 QBI131095:QBI131101 QLE131095:QLE131101 QVA131095:QVA131101 REW131095:REW131101 ROS131095:ROS131101 RYO131095:RYO131101 SIK131095:SIK131101 SSG131095:SSG131101 TCC131095:TCC131101 TLY131095:TLY131101 TVU131095:TVU131101 UFQ131095:UFQ131101 UPM131095:UPM131101 UZI131095:UZI131101 VJE131095:VJE131101 VTA131095:VTA131101 WCW131095:WCW131101 WMS131095:WMS131101 WWO131095:WWO131101 AN196631:AN196637 KC196631:KC196637 TY196631:TY196637 ADU196631:ADU196637 ANQ196631:ANQ196637 AXM196631:AXM196637 BHI196631:BHI196637 BRE196631:BRE196637 CBA196631:CBA196637 CKW196631:CKW196637 CUS196631:CUS196637 DEO196631:DEO196637 DOK196631:DOK196637 DYG196631:DYG196637 EIC196631:EIC196637 ERY196631:ERY196637 FBU196631:FBU196637 FLQ196631:FLQ196637 FVM196631:FVM196637 GFI196631:GFI196637 GPE196631:GPE196637 GZA196631:GZA196637 HIW196631:HIW196637 HSS196631:HSS196637 ICO196631:ICO196637 IMK196631:IMK196637 IWG196631:IWG196637 JGC196631:JGC196637 JPY196631:JPY196637 JZU196631:JZU196637 KJQ196631:KJQ196637 KTM196631:KTM196637 LDI196631:LDI196637 LNE196631:LNE196637 LXA196631:LXA196637 MGW196631:MGW196637 MQS196631:MQS196637 NAO196631:NAO196637 NKK196631:NKK196637 NUG196631:NUG196637 OEC196631:OEC196637 ONY196631:ONY196637 OXU196631:OXU196637 PHQ196631:PHQ196637 PRM196631:PRM196637 QBI196631:QBI196637 QLE196631:QLE196637 QVA196631:QVA196637 REW196631:REW196637 ROS196631:ROS196637 RYO196631:RYO196637 SIK196631:SIK196637 SSG196631:SSG196637 TCC196631:TCC196637 TLY196631:TLY196637 TVU196631:TVU196637 UFQ196631:UFQ196637 UPM196631:UPM196637 UZI196631:UZI196637 VJE196631:VJE196637 VTA196631:VTA196637 WCW196631:WCW196637 WMS196631:WMS196637 WWO196631:WWO196637 AN262167:AN262173 KC262167:KC262173 TY262167:TY262173 ADU262167:ADU262173 ANQ262167:ANQ262173 AXM262167:AXM262173 BHI262167:BHI262173 BRE262167:BRE262173 CBA262167:CBA262173 CKW262167:CKW262173 CUS262167:CUS262173 DEO262167:DEO262173 DOK262167:DOK262173 DYG262167:DYG262173 EIC262167:EIC262173 ERY262167:ERY262173 FBU262167:FBU262173 FLQ262167:FLQ262173 FVM262167:FVM262173 GFI262167:GFI262173 GPE262167:GPE262173 GZA262167:GZA262173 HIW262167:HIW262173 HSS262167:HSS262173 ICO262167:ICO262173 IMK262167:IMK262173 IWG262167:IWG262173 JGC262167:JGC262173 JPY262167:JPY262173 JZU262167:JZU262173 KJQ262167:KJQ262173 KTM262167:KTM262173 LDI262167:LDI262173 LNE262167:LNE262173 LXA262167:LXA262173 MGW262167:MGW262173 MQS262167:MQS262173 NAO262167:NAO262173 NKK262167:NKK262173 NUG262167:NUG262173 OEC262167:OEC262173 ONY262167:ONY262173 OXU262167:OXU262173 PHQ262167:PHQ262173 PRM262167:PRM262173 QBI262167:QBI262173 QLE262167:QLE262173 QVA262167:QVA262173 REW262167:REW262173 ROS262167:ROS262173 RYO262167:RYO262173 SIK262167:SIK262173 SSG262167:SSG262173 TCC262167:TCC262173 TLY262167:TLY262173 TVU262167:TVU262173 UFQ262167:UFQ262173 UPM262167:UPM262173 UZI262167:UZI262173 VJE262167:VJE262173 VTA262167:VTA262173 WCW262167:WCW262173 WMS262167:WMS262173 WWO262167:WWO262173 AN327703:AN327709 KC327703:KC327709 TY327703:TY327709 ADU327703:ADU327709 ANQ327703:ANQ327709 AXM327703:AXM327709 BHI327703:BHI327709 BRE327703:BRE327709 CBA327703:CBA327709 CKW327703:CKW327709 CUS327703:CUS327709 DEO327703:DEO327709 DOK327703:DOK327709 DYG327703:DYG327709 EIC327703:EIC327709 ERY327703:ERY327709 FBU327703:FBU327709 FLQ327703:FLQ327709 FVM327703:FVM327709 GFI327703:GFI327709 GPE327703:GPE327709 GZA327703:GZA327709 HIW327703:HIW327709 HSS327703:HSS327709 ICO327703:ICO327709 IMK327703:IMK327709 IWG327703:IWG327709 JGC327703:JGC327709 JPY327703:JPY327709 JZU327703:JZU327709 KJQ327703:KJQ327709 KTM327703:KTM327709 LDI327703:LDI327709 LNE327703:LNE327709 LXA327703:LXA327709 MGW327703:MGW327709 MQS327703:MQS327709 NAO327703:NAO327709 NKK327703:NKK327709 NUG327703:NUG327709 OEC327703:OEC327709 ONY327703:ONY327709 OXU327703:OXU327709 PHQ327703:PHQ327709 PRM327703:PRM327709 QBI327703:QBI327709 QLE327703:QLE327709 QVA327703:QVA327709 REW327703:REW327709 ROS327703:ROS327709 RYO327703:RYO327709 SIK327703:SIK327709 SSG327703:SSG327709 TCC327703:TCC327709 TLY327703:TLY327709 TVU327703:TVU327709 UFQ327703:UFQ327709 UPM327703:UPM327709 UZI327703:UZI327709 VJE327703:VJE327709 VTA327703:VTA327709 WCW327703:WCW327709 WMS327703:WMS327709 WWO327703:WWO327709 AN393239:AN393245 KC393239:KC393245 TY393239:TY393245 ADU393239:ADU393245 ANQ393239:ANQ393245 AXM393239:AXM393245 BHI393239:BHI393245 BRE393239:BRE393245 CBA393239:CBA393245 CKW393239:CKW393245 CUS393239:CUS393245 DEO393239:DEO393245 DOK393239:DOK393245 DYG393239:DYG393245 EIC393239:EIC393245 ERY393239:ERY393245 FBU393239:FBU393245 FLQ393239:FLQ393245 FVM393239:FVM393245 GFI393239:GFI393245 GPE393239:GPE393245 GZA393239:GZA393245 HIW393239:HIW393245 HSS393239:HSS393245 ICO393239:ICO393245 IMK393239:IMK393245 IWG393239:IWG393245 JGC393239:JGC393245 JPY393239:JPY393245 JZU393239:JZU393245 KJQ393239:KJQ393245 KTM393239:KTM393245 LDI393239:LDI393245 LNE393239:LNE393245 LXA393239:LXA393245 MGW393239:MGW393245 MQS393239:MQS393245 NAO393239:NAO393245 NKK393239:NKK393245 NUG393239:NUG393245 OEC393239:OEC393245 ONY393239:ONY393245 OXU393239:OXU393245 PHQ393239:PHQ393245 PRM393239:PRM393245 QBI393239:QBI393245 QLE393239:QLE393245 QVA393239:QVA393245 REW393239:REW393245 ROS393239:ROS393245 RYO393239:RYO393245 SIK393239:SIK393245 SSG393239:SSG393245 TCC393239:TCC393245 TLY393239:TLY393245 TVU393239:TVU393245 UFQ393239:UFQ393245 UPM393239:UPM393245 UZI393239:UZI393245 VJE393239:VJE393245 VTA393239:VTA393245 WCW393239:WCW393245 WMS393239:WMS393245 WWO393239:WWO393245 AN458775:AN458781 KC458775:KC458781 TY458775:TY458781 ADU458775:ADU458781 ANQ458775:ANQ458781 AXM458775:AXM458781 BHI458775:BHI458781 BRE458775:BRE458781 CBA458775:CBA458781 CKW458775:CKW458781 CUS458775:CUS458781 DEO458775:DEO458781 DOK458775:DOK458781 DYG458775:DYG458781 EIC458775:EIC458781 ERY458775:ERY458781 FBU458775:FBU458781 FLQ458775:FLQ458781 FVM458775:FVM458781 GFI458775:GFI458781 GPE458775:GPE458781 GZA458775:GZA458781 HIW458775:HIW458781 HSS458775:HSS458781 ICO458775:ICO458781 IMK458775:IMK458781 IWG458775:IWG458781 JGC458775:JGC458781 JPY458775:JPY458781 JZU458775:JZU458781 KJQ458775:KJQ458781 KTM458775:KTM458781 LDI458775:LDI458781 LNE458775:LNE458781 LXA458775:LXA458781 MGW458775:MGW458781 MQS458775:MQS458781 NAO458775:NAO458781 NKK458775:NKK458781 NUG458775:NUG458781 OEC458775:OEC458781 ONY458775:ONY458781 OXU458775:OXU458781 PHQ458775:PHQ458781 PRM458775:PRM458781 QBI458775:QBI458781 QLE458775:QLE458781 QVA458775:QVA458781 REW458775:REW458781 ROS458775:ROS458781 RYO458775:RYO458781 SIK458775:SIK458781 SSG458775:SSG458781 TCC458775:TCC458781 TLY458775:TLY458781 TVU458775:TVU458781 UFQ458775:UFQ458781 UPM458775:UPM458781 UZI458775:UZI458781 VJE458775:VJE458781 VTA458775:VTA458781 WCW458775:WCW458781 WMS458775:WMS458781 WWO458775:WWO458781 AN524311:AN524317 KC524311:KC524317 TY524311:TY524317 ADU524311:ADU524317 ANQ524311:ANQ524317 AXM524311:AXM524317 BHI524311:BHI524317 BRE524311:BRE524317 CBA524311:CBA524317 CKW524311:CKW524317 CUS524311:CUS524317 DEO524311:DEO524317 DOK524311:DOK524317 DYG524311:DYG524317 EIC524311:EIC524317 ERY524311:ERY524317 FBU524311:FBU524317 FLQ524311:FLQ524317 FVM524311:FVM524317 GFI524311:GFI524317 GPE524311:GPE524317 GZA524311:GZA524317 HIW524311:HIW524317 HSS524311:HSS524317 ICO524311:ICO524317 IMK524311:IMK524317 IWG524311:IWG524317 JGC524311:JGC524317 JPY524311:JPY524317 JZU524311:JZU524317 KJQ524311:KJQ524317 KTM524311:KTM524317 LDI524311:LDI524317 LNE524311:LNE524317 LXA524311:LXA524317 MGW524311:MGW524317 MQS524311:MQS524317 NAO524311:NAO524317 NKK524311:NKK524317 NUG524311:NUG524317 OEC524311:OEC524317 ONY524311:ONY524317 OXU524311:OXU524317 PHQ524311:PHQ524317 PRM524311:PRM524317 QBI524311:QBI524317 QLE524311:QLE524317 QVA524311:QVA524317 REW524311:REW524317 ROS524311:ROS524317 RYO524311:RYO524317 SIK524311:SIK524317 SSG524311:SSG524317 TCC524311:TCC524317 TLY524311:TLY524317 TVU524311:TVU524317 UFQ524311:UFQ524317 UPM524311:UPM524317 UZI524311:UZI524317 VJE524311:VJE524317 VTA524311:VTA524317 WCW524311:WCW524317 WMS524311:WMS524317 WWO524311:WWO524317 AN589847:AN589853 KC589847:KC589853 TY589847:TY589853 ADU589847:ADU589853 ANQ589847:ANQ589853 AXM589847:AXM589853 BHI589847:BHI589853 BRE589847:BRE589853 CBA589847:CBA589853 CKW589847:CKW589853 CUS589847:CUS589853 DEO589847:DEO589853 DOK589847:DOK589853 DYG589847:DYG589853 EIC589847:EIC589853 ERY589847:ERY589853 FBU589847:FBU589853 FLQ589847:FLQ589853 FVM589847:FVM589853 GFI589847:GFI589853 GPE589847:GPE589853 GZA589847:GZA589853 HIW589847:HIW589853 HSS589847:HSS589853 ICO589847:ICO589853 IMK589847:IMK589853 IWG589847:IWG589853 JGC589847:JGC589853 JPY589847:JPY589853 JZU589847:JZU589853 KJQ589847:KJQ589853 KTM589847:KTM589853 LDI589847:LDI589853 LNE589847:LNE589853 LXA589847:LXA589853 MGW589847:MGW589853 MQS589847:MQS589853 NAO589847:NAO589853 NKK589847:NKK589853 NUG589847:NUG589853 OEC589847:OEC589853 ONY589847:ONY589853 OXU589847:OXU589853 PHQ589847:PHQ589853 PRM589847:PRM589853 QBI589847:QBI589853 QLE589847:QLE589853 QVA589847:QVA589853 REW589847:REW589853 ROS589847:ROS589853 RYO589847:RYO589853 SIK589847:SIK589853 SSG589847:SSG589853 TCC589847:TCC589853 TLY589847:TLY589853 TVU589847:TVU589853 UFQ589847:UFQ589853 UPM589847:UPM589853 UZI589847:UZI589853 VJE589847:VJE589853 VTA589847:VTA589853 WCW589847:WCW589853 WMS589847:WMS589853 WWO589847:WWO589853 AN655383:AN655389 KC655383:KC655389 TY655383:TY655389 ADU655383:ADU655389 ANQ655383:ANQ655389 AXM655383:AXM655389 BHI655383:BHI655389 BRE655383:BRE655389 CBA655383:CBA655389 CKW655383:CKW655389 CUS655383:CUS655389 DEO655383:DEO655389 DOK655383:DOK655389 DYG655383:DYG655389 EIC655383:EIC655389 ERY655383:ERY655389 FBU655383:FBU655389 FLQ655383:FLQ655389 FVM655383:FVM655389 GFI655383:GFI655389 GPE655383:GPE655389 GZA655383:GZA655389 HIW655383:HIW655389 HSS655383:HSS655389 ICO655383:ICO655389 IMK655383:IMK655389 IWG655383:IWG655389 JGC655383:JGC655389 JPY655383:JPY655389 JZU655383:JZU655389 KJQ655383:KJQ655389 KTM655383:KTM655389 LDI655383:LDI655389 LNE655383:LNE655389 LXA655383:LXA655389 MGW655383:MGW655389 MQS655383:MQS655389 NAO655383:NAO655389 NKK655383:NKK655389 NUG655383:NUG655389 OEC655383:OEC655389 ONY655383:ONY655389 OXU655383:OXU655389 PHQ655383:PHQ655389 PRM655383:PRM655389 QBI655383:QBI655389 QLE655383:QLE655389 QVA655383:QVA655389 REW655383:REW655389 ROS655383:ROS655389 RYO655383:RYO655389 SIK655383:SIK655389 SSG655383:SSG655389 TCC655383:TCC655389 TLY655383:TLY655389 TVU655383:TVU655389 UFQ655383:UFQ655389 UPM655383:UPM655389 UZI655383:UZI655389 VJE655383:VJE655389 VTA655383:VTA655389 WCW655383:WCW655389 WMS655383:WMS655389 WWO655383:WWO655389 AN720919:AN720925 KC720919:KC720925 TY720919:TY720925 ADU720919:ADU720925 ANQ720919:ANQ720925 AXM720919:AXM720925 BHI720919:BHI720925 BRE720919:BRE720925 CBA720919:CBA720925 CKW720919:CKW720925 CUS720919:CUS720925 DEO720919:DEO720925 DOK720919:DOK720925 DYG720919:DYG720925 EIC720919:EIC720925 ERY720919:ERY720925 FBU720919:FBU720925 FLQ720919:FLQ720925 FVM720919:FVM720925 GFI720919:GFI720925 GPE720919:GPE720925 GZA720919:GZA720925 HIW720919:HIW720925 HSS720919:HSS720925 ICO720919:ICO720925 IMK720919:IMK720925 IWG720919:IWG720925 JGC720919:JGC720925 JPY720919:JPY720925 JZU720919:JZU720925 KJQ720919:KJQ720925 KTM720919:KTM720925 LDI720919:LDI720925 LNE720919:LNE720925 LXA720919:LXA720925 MGW720919:MGW720925 MQS720919:MQS720925 NAO720919:NAO720925 NKK720919:NKK720925 NUG720919:NUG720925 OEC720919:OEC720925 ONY720919:ONY720925 OXU720919:OXU720925 PHQ720919:PHQ720925 PRM720919:PRM720925 QBI720919:QBI720925 QLE720919:QLE720925 QVA720919:QVA720925 REW720919:REW720925 ROS720919:ROS720925 RYO720919:RYO720925 SIK720919:SIK720925 SSG720919:SSG720925 TCC720919:TCC720925 TLY720919:TLY720925 TVU720919:TVU720925 UFQ720919:UFQ720925 UPM720919:UPM720925 UZI720919:UZI720925 VJE720919:VJE720925 VTA720919:VTA720925 WCW720919:WCW720925 WMS720919:WMS720925 WWO720919:WWO720925 AN786455:AN786461 KC786455:KC786461 TY786455:TY786461 ADU786455:ADU786461 ANQ786455:ANQ786461 AXM786455:AXM786461 BHI786455:BHI786461 BRE786455:BRE786461 CBA786455:CBA786461 CKW786455:CKW786461 CUS786455:CUS786461 DEO786455:DEO786461 DOK786455:DOK786461 DYG786455:DYG786461 EIC786455:EIC786461 ERY786455:ERY786461 FBU786455:FBU786461 FLQ786455:FLQ786461 FVM786455:FVM786461 GFI786455:GFI786461 GPE786455:GPE786461 GZA786455:GZA786461 HIW786455:HIW786461 HSS786455:HSS786461 ICO786455:ICO786461 IMK786455:IMK786461 IWG786455:IWG786461 JGC786455:JGC786461 JPY786455:JPY786461 JZU786455:JZU786461 KJQ786455:KJQ786461 KTM786455:KTM786461 LDI786455:LDI786461 LNE786455:LNE786461 LXA786455:LXA786461 MGW786455:MGW786461 MQS786455:MQS786461 NAO786455:NAO786461 NKK786455:NKK786461 NUG786455:NUG786461 OEC786455:OEC786461 ONY786455:ONY786461 OXU786455:OXU786461 PHQ786455:PHQ786461 PRM786455:PRM786461 QBI786455:QBI786461 QLE786455:QLE786461 QVA786455:QVA786461 REW786455:REW786461 ROS786455:ROS786461 RYO786455:RYO786461 SIK786455:SIK786461 SSG786455:SSG786461 TCC786455:TCC786461 TLY786455:TLY786461 TVU786455:TVU786461 UFQ786455:UFQ786461 UPM786455:UPM786461 UZI786455:UZI786461 VJE786455:VJE786461 VTA786455:VTA786461 WCW786455:WCW786461 WMS786455:WMS786461 WWO786455:WWO786461 AN851991:AN851997 KC851991:KC851997 TY851991:TY851997 ADU851991:ADU851997 ANQ851991:ANQ851997 AXM851991:AXM851997 BHI851991:BHI851997 BRE851991:BRE851997 CBA851991:CBA851997 CKW851991:CKW851997 CUS851991:CUS851997 DEO851991:DEO851997 DOK851991:DOK851997 DYG851991:DYG851997 EIC851991:EIC851997 ERY851991:ERY851997 FBU851991:FBU851997 FLQ851991:FLQ851997 FVM851991:FVM851997 GFI851991:GFI851997 GPE851991:GPE851997 GZA851991:GZA851997 HIW851991:HIW851997 HSS851991:HSS851997 ICO851991:ICO851997 IMK851991:IMK851997 IWG851991:IWG851997 JGC851991:JGC851997 JPY851991:JPY851997 JZU851991:JZU851997 KJQ851991:KJQ851997 KTM851991:KTM851997 LDI851991:LDI851997 LNE851991:LNE851997 LXA851991:LXA851997 MGW851991:MGW851997 MQS851991:MQS851997 NAO851991:NAO851997 NKK851991:NKK851997 NUG851991:NUG851997 OEC851991:OEC851997 ONY851991:ONY851997 OXU851991:OXU851997 PHQ851991:PHQ851997 PRM851991:PRM851997 QBI851991:QBI851997 QLE851991:QLE851997 QVA851991:QVA851997 REW851991:REW851997 ROS851991:ROS851997 RYO851991:RYO851997 SIK851991:SIK851997 SSG851991:SSG851997 TCC851991:TCC851997 TLY851991:TLY851997 TVU851991:TVU851997 UFQ851991:UFQ851997 UPM851991:UPM851997 UZI851991:UZI851997 VJE851991:VJE851997 VTA851991:VTA851997 WCW851991:WCW851997 WMS851991:WMS851997 WWO851991:WWO851997 AN917527:AN917533 KC917527:KC917533 TY917527:TY917533 ADU917527:ADU917533 ANQ917527:ANQ917533 AXM917527:AXM917533 BHI917527:BHI917533 BRE917527:BRE917533 CBA917527:CBA917533 CKW917527:CKW917533 CUS917527:CUS917533 DEO917527:DEO917533 DOK917527:DOK917533 DYG917527:DYG917533 EIC917527:EIC917533 ERY917527:ERY917533 FBU917527:FBU917533 FLQ917527:FLQ917533 FVM917527:FVM917533 GFI917527:GFI917533 GPE917527:GPE917533 GZA917527:GZA917533 HIW917527:HIW917533 HSS917527:HSS917533 ICO917527:ICO917533 IMK917527:IMK917533 IWG917527:IWG917533 JGC917527:JGC917533 JPY917527:JPY917533 JZU917527:JZU917533 KJQ917527:KJQ917533 KTM917527:KTM917533 LDI917527:LDI917533 LNE917527:LNE917533 LXA917527:LXA917533 MGW917527:MGW917533 MQS917527:MQS917533 NAO917527:NAO917533 NKK917527:NKK917533 NUG917527:NUG917533 OEC917527:OEC917533 ONY917527:ONY917533 OXU917527:OXU917533 PHQ917527:PHQ917533 PRM917527:PRM917533 QBI917527:QBI917533 QLE917527:QLE917533 QVA917527:QVA917533 REW917527:REW917533 ROS917527:ROS917533 RYO917527:RYO917533 SIK917527:SIK917533 SSG917527:SSG917533 TCC917527:TCC917533 TLY917527:TLY917533 TVU917527:TVU917533 UFQ917527:UFQ917533 UPM917527:UPM917533 UZI917527:UZI917533 VJE917527:VJE917533 VTA917527:VTA917533 WCW917527:WCW917533 WMS917527:WMS917533 WWO917527:WWO917533 AN983063:AN983069 KC983063:KC983069 TY983063:TY983069 ADU983063:ADU983069 ANQ983063:ANQ983069 AXM983063:AXM983069 BHI983063:BHI983069 BRE983063:BRE983069 CBA983063:CBA983069 CKW983063:CKW983069 CUS983063:CUS983069 DEO983063:DEO983069 DOK983063:DOK983069 DYG983063:DYG983069 EIC983063:EIC983069 ERY983063:ERY983069 FBU983063:FBU983069 FLQ983063:FLQ983069 FVM983063:FVM983069 GFI983063:GFI983069 GPE983063:GPE983069 GZA983063:GZA983069 HIW983063:HIW983069 HSS983063:HSS983069 ICO983063:ICO983069 IMK983063:IMK983069 IWG983063:IWG983069 JGC983063:JGC983069 JPY983063:JPY983069 JZU983063:JZU983069 KJQ983063:KJQ983069 KTM983063:KTM983069 LDI983063:LDI983069 LNE983063:LNE983069 LXA983063:LXA983069 MGW983063:MGW983069 MQS983063:MQS983069 NAO983063:NAO983069 NKK983063:NKK983069 NUG983063:NUG983069 OEC983063:OEC983069 ONY983063:ONY983069 OXU983063:OXU983069 PHQ983063:PHQ983069 PRM983063:PRM983069 QBI983063:QBI983069 QLE983063:QLE983069 QVA983063:QVA983069 REW983063:REW983069 ROS983063:ROS983069 RYO983063:RYO983069 SIK983063:SIK983069 SSG983063:SSG983069 TCC983063:TCC983069 TLY983063:TLY983069 TVU983063:TVU983069 UFQ983063:UFQ983069 UPM983063:UPM983069 UZI983063:UZI983069 VJE983063:VJE983069 VTA983063:VTA983069 WCW983063:WCW983069 WMS983063:WMS98306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WMZ28:WMZ29 WDD28:WDD29 VTH28:VTH29 VJL28:VJL29 UZP28:UZP29 UPT28:UPT29 UFX28:UFX29 TWB28:TWB29 TMF28:TMF29 TCJ28:TCJ29 SSN28:SSN29 SIR28:SIR29 RYV28:RYV29 ROZ28:ROZ29 RFD28:RFD29 QVH28:QVH29 QLL28:QLL29 QBP28:QBP29 PRT28:PRT29 PHX28:PHX29 OYB28:OYB29 OOF28:OOF29 OEJ28:OEJ29 NUN28:NUN29 NKR28:NKR29 NAV28:NAV29 MQZ28:MQZ29 MHD28:MHD29 LXH28:LXH29 LNL28:LNL29 LDP28:LDP29 KTT28:KTT29 KJX28:KJX29 KAB28:KAB29 JQF28:JQF29 JGJ28:JGJ29 IWN28:IWN29 IMR28:IMR29 ICV28:ICV29 HSZ28:HSZ29 HJD28:HJD29 GZH28:GZH29 GPL28:GPL29 GFP28:GFP29 FVT28:FVT29 FLX28:FLX29 FCB28:FCB29 ESF28:ESF29 EIJ28:EIJ29 DYN28:DYN29 DOR28:DOR29 DEV28:DEV29 CUZ28:CUZ29 CLD28:CLD29 CBH28:CBH29 BRL28:BRL29 BHP28:BHP29 AXT28:AXT29 ANX28:ANX29 AEB28:AEB29 UF28:UF29 KJ28:KJ29 WWV28:WWV29 WMZ33:WMZ34 WDD33:WDD34 VTH33:VTH34 VJL33:VJL34 UZP33:UZP34 UPT33:UPT34 UFX33:UFX34 TWB33:TWB34 TMF33:TMF34 TCJ33:TCJ34 SSN33:SSN34 SIR33:SIR34 RYV33:RYV34 ROZ33:ROZ34 RFD33:RFD34 QVH33:QVH34 QLL33:QLL34 QBP33:QBP34 PRT33:PRT34 PHX33:PHX34 OYB33:OYB34 OOF33:OOF34 OEJ33:OEJ34 NUN33:NUN34 NKR33:NKR34 NAV33:NAV34 MQZ33:MQZ34 MHD33:MHD34 LXH33:LXH34 LNL33:LNL34 LDP33:LDP34 KTT33:KTT34 KJX33:KJX34 KAB33:KAB34 JQF33:JQF34 JGJ33:JGJ34 IWN33:IWN34 IMR33:IMR34 ICV33:ICV34 HSZ33:HSZ34 HJD33:HJD34 GZH33:GZH34 GPL33:GPL34 GFP33:GFP34 FVT33:FVT34 FLX33:FLX34 FCB33:FCB34 ESF33:ESF34 EIJ33:EIJ34 DYN33:DYN34 DOR33:DOR34 DEV33:DEV34 CUZ33:CUZ34 CLD33:CLD34 CBH33:CBH34 BRL33:BRL34 BHP33:BHP34 AXT33:AXT34 ANX33:ANX34 AEB33:AEB34 UF33:UF34 KJ33:KJ34 WWV33:WWV34">
      <formula1>900</formula1>
    </dataValidation>
    <dataValidation type="list" allowBlank="1" showInputMessage="1" errorTitle="Ошибка" error="Выберите значение из списка" prompt="Выберите значение из списка" sqref="WVZ983069 M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M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M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M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M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M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M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M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M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M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M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M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M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M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M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WCO29 VSS29 VIW29 UZA29 UPE29 UFI29 TVM29 TLQ29 TBU29 SRY29 SIC29 RYG29 ROK29 REO29 QUS29 QKW29 QBA29 PRE29 PHI29 OXM29 ONQ29 ODU29 NTY29 NKC29 NAG29 MQK29 MGO29 LWS29 LMW29 LDA29 KTE29 KJI29 JZM29 JPQ29 JFU29 IVY29 IMC29 ICG29 HSK29 HIO29 GYS29 GOW29 GFA29 FVE29 FLI29 FBM29 ERQ29 EHU29 DXY29 DOC29 DEG29 CUK29 CKO29 CAS29 BQW29 BHA29 AXE29 ANI29 ADM29 TQ29 JU29 WWG29 WMK29 WCO34 VSS34 VIW34 UZA34 UPE34 UFI34 TVM34 TLQ34 TBU34 SRY34 SIC34 RYG34 ROK34 REO34 QUS34 QKW34 QBA34 PRE34 PHI34 OXM34 ONQ34 ODU34 NTY34 NKC34 NAG34 MQK34 MGO34 LWS34 LMW34 LDA34 KTE34 KJI34 JZM34 JPQ34 JFU34 IVY34 IMC34 ICG34 HSK34 HIO34 GYS34 GOW34 GFA34 FVE34 FLI34 FBM34 ERQ34 EHU34 DXY34 DOC34 DEG34 CUK34 CKO34 CAS34 BQW34 BHA34 AXE34 ANI34 ADM34 TQ34 JU34 WWG34 WMK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65565:W65566 JX65565:JX65566 TT65565:TT65566 ADP65565:ADP65566 ANL65565:ANL65566 AXH65565:AXH65566 BHD65565:BHD65566 BQZ65565:BQZ65566 CAV65565:CAV65566 CKR65565:CKR65566 CUN65565:CUN65566 DEJ65565:DEJ65566 DOF65565:DOF65566 DYB65565:DYB65566 EHX65565:EHX65566 ERT65565:ERT65566 FBP65565:FBP65566 FLL65565:FLL65566 FVH65565:FVH65566 GFD65565:GFD65566 GOZ65565:GOZ65566 GYV65565:GYV65566 HIR65565:HIR65566 HSN65565:HSN65566 ICJ65565:ICJ65566 IMF65565:IMF65566 IWB65565:IWB65566 JFX65565:JFX65566 JPT65565:JPT65566 JZP65565:JZP65566 KJL65565:KJL65566 KTH65565:KTH65566 LDD65565:LDD65566 LMZ65565:LMZ65566 LWV65565:LWV65566 MGR65565:MGR65566 MQN65565:MQN65566 NAJ65565:NAJ65566 NKF65565:NKF65566 NUB65565:NUB65566 ODX65565:ODX65566 ONT65565:ONT65566 OXP65565:OXP65566 PHL65565:PHL65566 PRH65565:PRH65566 QBD65565:QBD65566 QKZ65565:QKZ65566 QUV65565:QUV65566 RER65565:RER65566 RON65565:RON65566 RYJ65565:RYJ65566 SIF65565:SIF65566 SSB65565:SSB65566 TBX65565:TBX65566 TLT65565:TLT65566 TVP65565:TVP65566 UFL65565:UFL65566 UPH65565:UPH65566 UZD65565:UZD65566 VIZ65565:VIZ65566 VSV65565:VSV65566 WCR65565:WCR65566 WMN65565:WMN65566 WWJ65565:WWJ65566 W131101:W131102 JX131101:JX131102 TT131101:TT131102 ADP131101:ADP131102 ANL131101:ANL131102 AXH131101:AXH131102 BHD131101:BHD131102 BQZ131101:BQZ131102 CAV131101:CAV131102 CKR131101:CKR131102 CUN131101:CUN131102 DEJ131101:DEJ131102 DOF131101:DOF131102 DYB131101:DYB131102 EHX131101:EHX131102 ERT131101:ERT131102 FBP131101:FBP131102 FLL131101:FLL131102 FVH131101:FVH131102 GFD131101:GFD131102 GOZ131101:GOZ131102 GYV131101:GYV131102 HIR131101:HIR131102 HSN131101:HSN131102 ICJ131101:ICJ131102 IMF131101:IMF131102 IWB131101:IWB131102 JFX131101:JFX131102 JPT131101:JPT131102 JZP131101:JZP131102 KJL131101:KJL131102 KTH131101:KTH131102 LDD131101:LDD131102 LMZ131101:LMZ131102 LWV131101:LWV131102 MGR131101:MGR131102 MQN131101:MQN131102 NAJ131101:NAJ131102 NKF131101:NKF131102 NUB131101:NUB131102 ODX131101:ODX131102 ONT131101:ONT131102 OXP131101:OXP131102 PHL131101:PHL131102 PRH131101:PRH131102 QBD131101:QBD131102 QKZ131101:QKZ131102 QUV131101:QUV131102 RER131101:RER131102 RON131101:RON131102 RYJ131101:RYJ131102 SIF131101:SIF131102 SSB131101:SSB131102 TBX131101:TBX131102 TLT131101:TLT131102 TVP131101:TVP131102 UFL131101:UFL131102 UPH131101:UPH131102 UZD131101:UZD131102 VIZ131101:VIZ131102 VSV131101:VSV131102 WCR131101:WCR131102 WMN131101:WMN131102 WWJ131101:WWJ131102 W196637:W196638 JX196637:JX196638 TT196637:TT196638 ADP196637:ADP196638 ANL196637:ANL196638 AXH196637:AXH196638 BHD196637:BHD196638 BQZ196637:BQZ196638 CAV196637:CAV196638 CKR196637:CKR196638 CUN196637:CUN196638 DEJ196637:DEJ196638 DOF196637:DOF196638 DYB196637:DYB196638 EHX196637:EHX196638 ERT196637:ERT196638 FBP196637:FBP196638 FLL196637:FLL196638 FVH196637:FVH196638 GFD196637:GFD196638 GOZ196637:GOZ196638 GYV196637:GYV196638 HIR196637:HIR196638 HSN196637:HSN196638 ICJ196637:ICJ196638 IMF196637:IMF196638 IWB196637:IWB196638 JFX196637:JFX196638 JPT196637:JPT196638 JZP196637:JZP196638 KJL196637:KJL196638 KTH196637:KTH196638 LDD196637:LDD196638 LMZ196637:LMZ196638 LWV196637:LWV196638 MGR196637:MGR196638 MQN196637:MQN196638 NAJ196637:NAJ196638 NKF196637:NKF196638 NUB196637:NUB196638 ODX196637:ODX196638 ONT196637:ONT196638 OXP196637:OXP196638 PHL196637:PHL196638 PRH196637:PRH196638 QBD196637:QBD196638 QKZ196637:QKZ196638 QUV196637:QUV196638 RER196637:RER196638 RON196637:RON196638 RYJ196637:RYJ196638 SIF196637:SIF196638 SSB196637:SSB196638 TBX196637:TBX196638 TLT196637:TLT196638 TVP196637:TVP196638 UFL196637:UFL196638 UPH196637:UPH196638 UZD196637:UZD196638 VIZ196637:VIZ196638 VSV196637:VSV196638 WCR196637:WCR196638 WMN196637:WMN196638 WWJ196637:WWJ196638 W262173:W262174 JX262173:JX262174 TT262173:TT262174 ADP262173:ADP262174 ANL262173:ANL262174 AXH262173:AXH262174 BHD262173:BHD262174 BQZ262173:BQZ262174 CAV262173:CAV262174 CKR262173:CKR262174 CUN262173:CUN262174 DEJ262173:DEJ262174 DOF262173:DOF262174 DYB262173:DYB262174 EHX262173:EHX262174 ERT262173:ERT262174 FBP262173:FBP262174 FLL262173:FLL262174 FVH262173:FVH262174 GFD262173:GFD262174 GOZ262173:GOZ262174 GYV262173:GYV262174 HIR262173:HIR262174 HSN262173:HSN262174 ICJ262173:ICJ262174 IMF262173:IMF262174 IWB262173:IWB262174 JFX262173:JFX262174 JPT262173:JPT262174 JZP262173:JZP262174 KJL262173:KJL262174 KTH262173:KTH262174 LDD262173:LDD262174 LMZ262173:LMZ262174 LWV262173:LWV262174 MGR262173:MGR262174 MQN262173:MQN262174 NAJ262173:NAJ262174 NKF262173:NKF262174 NUB262173:NUB262174 ODX262173:ODX262174 ONT262173:ONT262174 OXP262173:OXP262174 PHL262173:PHL262174 PRH262173:PRH262174 QBD262173:QBD262174 QKZ262173:QKZ262174 QUV262173:QUV262174 RER262173:RER262174 RON262173:RON262174 RYJ262173:RYJ262174 SIF262173:SIF262174 SSB262173:SSB262174 TBX262173:TBX262174 TLT262173:TLT262174 TVP262173:TVP262174 UFL262173:UFL262174 UPH262173:UPH262174 UZD262173:UZD262174 VIZ262173:VIZ262174 VSV262173:VSV262174 WCR262173:WCR262174 WMN262173:WMN262174 WWJ262173:WWJ262174 W327709:W327710 JX327709:JX327710 TT327709:TT327710 ADP327709:ADP327710 ANL327709:ANL327710 AXH327709:AXH327710 BHD327709:BHD327710 BQZ327709:BQZ327710 CAV327709:CAV327710 CKR327709:CKR327710 CUN327709:CUN327710 DEJ327709:DEJ327710 DOF327709:DOF327710 DYB327709:DYB327710 EHX327709:EHX327710 ERT327709:ERT327710 FBP327709:FBP327710 FLL327709:FLL327710 FVH327709:FVH327710 GFD327709:GFD327710 GOZ327709:GOZ327710 GYV327709:GYV327710 HIR327709:HIR327710 HSN327709:HSN327710 ICJ327709:ICJ327710 IMF327709:IMF327710 IWB327709:IWB327710 JFX327709:JFX327710 JPT327709:JPT327710 JZP327709:JZP327710 KJL327709:KJL327710 KTH327709:KTH327710 LDD327709:LDD327710 LMZ327709:LMZ327710 LWV327709:LWV327710 MGR327709:MGR327710 MQN327709:MQN327710 NAJ327709:NAJ327710 NKF327709:NKF327710 NUB327709:NUB327710 ODX327709:ODX327710 ONT327709:ONT327710 OXP327709:OXP327710 PHL327709:PHL327710 PRH327709:PRH327710 QBD327709:QBD327710 QKZ327709:QKZ327710 QUV327709:QUV327710 RER327709:RER327710 RON327709:RON327710 RYJ327709:RYJ327710 SIF327709:SIF327710 SSB327709:SSB327710 TBX327709:TBX327710 TLT327709:TLT327710 TVP327709:TVP327710 UFL327709:UFL327710 UPH327709:UPH327710 UZD327709:UZD327710 VIZ327709:VIZ327710 VSV327709:VSV327710 WCR327709:WCR327710 WMN327709:WMN327710 WWJ327709:WWJ327710 W393245:W393246 JX393245:JX393246 TT393245:TT393246 ADP393245:ADP393246 ANL393245:ANL393246 AXH393245:AXH393246 BHD393245:BHD393246 BQZ393245:BQZ393246 CAV393245:CAV393246 CKR393245:CKR393246 CUN393245:CUN393246 DEJ393245:DEJ393246 DOF393245:DOF393246 DYB393245:DYB393246 EHX393245:EHX393246 ERT393245:ERT393246 FBP393245:FBP393246 FLL393245:FLL393246 FVH393245:FVH393246 GFD393245:GFD393246 GOZ393245:GOZ393246 GYV393245:GYV393246 HIR393245:HIR393246 HSN393245:HSN393246 ICJ393245:ICJ393246 IMF393245:IMF393246 IWB393245:IWB393246 JFX393245:JFX393246 JPT393245:JPT393246 JZP393245:JZP393246 KJL393245:KJL393246 KTH393245:KTH393246 LDD393245:LDD393246 LMZ393245:LMZ393246 LWV393245:LWV393246 MGR393245:MGR393246 MQN393245:MQN393246 NAJ393245:NAJ393246 NKF393245:NKF393246 NUB393245:NUB393246 ODX393245:ODX393246 ONT393245:ONT393246 OXP393245:OXP393246 PHL393245:PHL393246 PRH393245:PRH393246 QBD393245:QBD393246 QKZ393245:QKZ393246 QUV393245:QUV393246 RER393245:RER393246 RON393245:RON393246 RYJ393245:RYJ393246 SIF393245:SIF393246 SSB393245:SSB393246 TBX393245:TBX393246 TLT393245:TLT393246 TVP393245:TVP393246 UFL393245:UFL393246 UPH393245:UPH393246 UZD393245:UZD393246 VIZ393245:VIZ393246 VSV393245:VSV393246 WCR393245:WCR393246 WMN393245:WMN393246 WWJ393245:WWJ393246 W458781:W458782 JX458781:JX458782 TT458781:TT458782 ADP458781:ADP458782 ANL458781:ANL458782 AXH458781:AXH458782 BHD458781:BHD458782 BQZ458781:BQZ458782 CAV458781:CAV458782 CKR458781:CKR458782 CUN458781:CUN458782 DEJ458781:DEJ458782 DOF458781:DOF458782 DYB458781:DYB458782 EHX458781:EHX458782 ERT458781:ERT458782 FBP458781:FBP458782 FLL458781:FLL458782 FVH458781:FVH458782 GFD458781:GFD458782 GOZ458781:GOZ458782 GYV458781:GYV458782 HIR458781:HIR458782 HSN458781:HSN458782 ICJ458781:ICJ458782 IMF458781:IMF458782 IWB458781:IWB458782 JFX458781:JFX458782 JPT458781:JPT458782 JZP458781:JZP458782 KJL458781:KJL458782 KTH458781:KTH458782 LDD458781:LDD458782 LMZ458781:LMZ458782 LWV458781:LWV458782 MGR458781:MGR458782 MQN458781:MQN458782 NAJ458781:NAJ458782 NKF458781:NKF458782 NUB458781:NUB458782 ODX458781:ODX458782 ONT458781:ONT458782 OXP458781:OXP458782 PHL458781:PHL458782 PRH458781:PRH458782 QBD458781:QBD458782 QKZ458781:QKZ458782 QUV458781:QUV458782 RER458781:RER458782 RON458781:RON458782 RYJ458781:RYJ458782 SIF458781:SIF458782 SSB458781:SSB458782 TBX458781:TBX458782 TLT458781:TLT458782 TVP458781:TVP458782 UFL458781:UFL458782 UPH458781:UPH458782 UZD458781:UZD458782 VIZ458781:VIZ458782 VSV458781:VSV458782 WCR458781:WCR458782 WMN458781:WMN458782 WWJ458781:WWJ458782 W524317:W524318 JX524317:JX524318 TT524317:TT524318 ADP524317:ADP524318 ANL524317:ANL524318 AXH524317:AXH524318 BHD524317:BHD524318 BQZ524317:BQZ524318 CAV524317:CAV524318 CKR524317:CKR524318 CUN524317:CUN524318 DEJ524317:DEJ524318 DOF524317:DOF524318 DYB524317:DYB524318 EHX524317:EHX524318 ERT524317:ERT524318 FBP524317:FBP524318 FLL524317:FLL524318 FVH524317:FVH524318 GFD524317:GFD524318 GOZ524317:GOZ524318 GYV524317:GYV524318 HIR524317:HIR524318 HSN524317:HSN524318 ICJ524317:ICJ524318 IMF524317:IMF524318 IWB524317:IWB524318 JFX524317:JFX524318 JPT524317:JPT524318 JZP524317:JZP524318 KJL524317:KJL524318 KTH524317:KTH524318 LDD524317:LDD524318 LMZ524317:LMZ524318 LWV524317:LWV524318 MGR524317:MGR524318 MQN524317:MQN524318 NAJ524317:NAJ524318 NKF524317:NKF524318 NUB524317:NUB524318 ODX524317:ODX524318 ONT524317:ONT524318 OXP524317:OXP524318 PHL524317:PHL524318 PRH524317:PRH524318 QBD524317:QBD524318 QKZ524317:QKZ524318 QUV524317:QUV524318 RER524317:RER524318 RON524317:RON524318 RYJ524317:RYJ524318 SIF524317:SIF524318 SSB524317:SSB524318 TBX524317:TBX524318 TLT524317:TLT524318 TVP524317:TVP524318 UFL524317:UFL524318 UPH524317:UPH524318 UZD524317:UZD524318 VIZ524317:VIZ524318 VSV524317:VSV524318 WCR524317:WCR524318 WMN524317:WMN524318 WWJ524317:WWJ524318 W589853:W589854 JX589853:JX589854 TT589853:TT589854 ADP589853:ADP589854 ANL589853:ANL589854 AXH589853:AXH589854 BHD589853:BHD589854 BQZ589853:BQZ589854 CAV589853:CAV589854 CKR589853:CKR589854 CUN589853:CUN589854 DEJ589853:DEJ589854 DOF589853:DOF589854 DYB589853:DYB589854 EHX589853:EHX589854 ERT589853:ERT589854 FBP589853:FBP589854 FLL589853:FLL589854 FVH589853:FVH589854 GFD589853:GFD589854 GOZ589853:GOZ589854 GYV589853:GYV589854 HIR589853:HIR589854 HSN589853:HSN589854 ICJ589853:ICJ589854 IMF589853:IMF589854 IWB589853:IWB589854 JFX589853:JFX589854 JPT589853:JPT589854 JZP589853:JZP589854 KJL589853:KJL589854 KTH589853:KTH589854 LDD589853:LDD589854 LMZ589853:LMZ589854 LWV589853:LWV589854 MGR589853:MGR589854 MQN589853:MQN589854 NAJ589853:NAJ589854 NKF589853:NKF589854 NUB589853:NUB589854 ODX589853:ODX589854 ONT589853:ONT589854 OXP589853:OXP589854 PHL589853:PHL589854 PRH589853:PRH589854 QBD589853:QBD589854 QKZ589853:QKZ589854 QUV589853:QUV589854 RER589853:RER589854 RON589853:RON589854 RYJ589853:RYJ589854 SIF589853:SIF589854 SSB589853:SSB589854 TBX589853:TBX589854 TLT589853:TLT589854 TVP589853:TVP589854 UFL589853:UFL589854 UPH589853:UPH589854 UZD589853:UZD589854 VIZ589853:VIZ589854 VSV589853:VSV589854 WCR589853:WCR589854 WMN589853:WMN589854 WWJ589853:WWJ589854 W655389:W655390 JX655389:JX655390 TT655389:TT655390 ADP655389:ADP655390 ANL655389:ANL655390 AXH655389:AXH655390 BHD655389:BHD655390 BQZ655389:BQZ655390 CAV655389:CAV655390 CKR655389:CKR655390 CUN655389:CUN655390 DEJ655389:DEJ655390 DOF655389:DOF655390 DYB655389:DYB655390 EHX655389:EHX655390 ERT655389:ERT655390 FBP655389:FBP655390 FLL655389:FLL655390 FVH655389:FVH655390 GFD655389:GFD655390 GOZ655389:GOZ655390 GYV655389:GYV655390 HIR655389:HIR655390 HSN655389:HSN655390 ICJ655389:ICJ655390 IMF655389:IMF655390 IWB655389:IWB655390 JFX655389:JFX655390 JPT655389:JPT655390 JZP655389:JZP655390 KJL655389:KJL655390 KTH655389:KTH655390 LDD655389:LDD655390 LMZ655389:LMZ655390 LWV655389:LWV655390 MGR655389:MGR655390 MQN655389:MQN655390 NAJ655389:NAJ655390 NKF655389:NKF655390 NUB655389:NUB655390 ODX655389:ODX655390 ONT655389:ONT655390 OXP655389:OXP655390 PHL655389:PHL655390 PRH655389:PRH655390 QBD655389:QBD655390 QKZ655389:QKZ655390 QUV655389:QUV655390 RER655389:RER655390 RON655389:RON655390 RYJ655389:RYJ655390 SIF655389:SIF655390 SSB655389:SSB655390 TBX655389:TBX655390 TLT655389:TLT655390 TVP655389:TVP655390 UFL655389:UFL655390 UPH655389:UPH655390 UZD655389:UZD655390 VIZ655389:VIZ655390 VSV655389:VSV655390 WCR655389:WCR655390 WMN655389:WMN655390 WWJ655389:WWJ655390 W720925:W720926 JX720925:JX720926 TT720925:TT720926 ADP720925:ADP720926 ANL720925:ANL720926 AXH720925:AXH720926 BHD720925:BHD720926 BQZ720925:BQZ720926 CAV720925:CAV720926 CKR720925:CKR720926 CUN720925:CUN720926 DEJ720925:DEJ720926 DOF720925:DOF720926 DYB720925:DYB720926 EHX720925:EHX720926 ERT720925:ERT720926 FBP720925:FBP720926 FLL720925:FLL720926 FVH720925:FVH720926 GFD720925:GFD720926 GOZ720925:GOZ720926 GYV720925:GYV720926 HIR720925:HIR720926 HSN720925:HSN720926 ICJ720925:ICJ720926 IMF720925:IMF720926 IWB720925:IWB720926 JFX720925:JFX720926 JPT720925:JPT720926 JZP720925:JZP720926 KJL720925:KJL720926 KTH720925:KTH720926 LDD720925:LDD720926 LMZ720925:LMZ720926 LWV720925:LWV720926 MGR720925:MGR720926 MQN720925:MQN720926 NAJ720925:NAJ720926 NKF720925:NKF720926 NUB720925:NUB720926 ODX720925:ODX720926 ONT720925:ONT720926 OXP720925:OXP720926 PHL720925:PHL720926 PRH720925:PRH720926 QBD720925:QBD720926 QKZ720925:QKZ720926 QUV720925:QUV720926 RER720925:RER720926 RON720925:RON720926 RYJ720925:RYJ720926 SIF720925:SIF720926 SSB720925:SSB720926 TBX720925:TBX720926 TLT720925:TLT720926 TVP720925:TVP720926 UFL720925:UFL720926 UPH720925:UPH720926 UZD720925:UZD720926 VIZ720925:VIZ720926 VSV720925:VSV720926 WCR720925:WCR720926 WMN720925:WMN720926 WWJ720925:WWJ720926 W786461:W786462 JX786461:JX786462 TT786461:TT786462 ADP786461:ADP786462 ANL786461:ANL786462 AXH786461:AXH786462 BHD786461:BHD786462 BQZ786461:BQZ786462 CAV786461:CAV786462 CKR786461:CKR786462 CUN786461:CUN786462 DEJ786461:DEJ786462 DOF786461:DOF786462 DYB786461:DYB786462 EHX786461:EHX786462 ERT786461:ERT786462 FBP786461:FBP786462 FLL786461:FLL786462 FVH786461:FVH786462 GFD786461:GFD786462 GOZ786461:GOZ786462 GYV786461:GYV786462 HIR786461:HIR786462 HSN786461:HSN786462 ICJ786461:ICJ786462 IMF786461:IMF786462 IWB786461:IWB786462 JFX786461:JFX786462 JPT786461:JPT786462 JZP786461:JZP786462 KJL786461:KJL786462 KTH786461:KTH786462 LDD786461:LDD786462 LMZ786461:LMZ786462 LWV786461:LWV786462 MGR786461:MGR786462 MQN786461:MQN786462 NAJ786461:NAJ786462 NKF786461:NKF786462 NUB786461:NUB786462 ODX786461:ODX786462 ONT786461:ONT786462 OXP786461:OXP786462 PHL786461:PHL786462 PRH786461:PRH786462 QBD786461:QBD786462 QKZ786461:QKZ786462 QUV786461:QUV786462 RER786461:RER786462 RON786461:RON786462 RYJ786461:RYJ786462 SIF786461:SIF786462 SSB786461:SSB786462 TBX786461:TBX786462 TLT786461:TLT786462 TVP786461:TVP786462 UFL786461:UFL786462 UPH786461:UPH786462 UZD786461:UZD786462 VIZ786461:VIZ786462 VSV786461:VSV786462 WCR786461:WCR786462 WMN786461:WMN786462 WWJ786461:WWJ786462 W851997:W851998 JX851997:JX851998 TT851997:TT851998 ADP851997:ADP851998 ANL851997:ANL851998 AXH851997:AXH851998 BHD851997:BHD851998 BQZ851997:BQZ851998 CAV851997:CAV851998 CKR851997:CKR851998 CUN851997:CUN851998 DEJ851997:DEJ851998 DOF851997:DOF851998 DYB851997:DYB851998 EHX851997:EHX851998 ERT851997:ERT851998 FBP851997:FBP851998 FLL851997:FLL851998 FVH851997:FVH851998 GFD851997:GFD851998 GOZ851997:GOZ851998 GYV851997:GYV851998 HIR851997:HIR851998 HSN851997:HSN851998 ICJ851997:ICJ851998 IMF851997:IMF851998 IWB851997:IWB851998 JFX851997:JFX851998 JPT851997:JPT851998 JZP851997:JZP851998 KJL851997:KJL851998 KTH851997:KTH851998 LDD851997:LDD851998 LMZ851997:LMZ851998 LWV851997:LWV851998 MGR851997:MGR851998 MQN851997:MQN851998 NAJ851997:NAJ851998 NKF851997:NKF851998 NUB851997:NUB851998 ODX851997:ODX851998 ONT851997:ONT851998 OXP851997:OXP851998 PHL851997:PHL851998 PRH851997:PRH851998 QBD851997:QBD851998 QKZ851997:QKZ851998 QUV851997:QUV851998 RER851997:RER851998 RON851997:RON851998 RYJ851997:RYJ851998 SIF851997:SIF851998 SSB851997:SSB851998 TBX851997:TBX851998 TLT851997:TLT851998 TVP851997:TVP851998 UFL851997:UFL851998 UPH851997:UPH851998 UZD851997:UZD851998 VIZ851997:VIZ851998 VSV851997:VSV851998 WCR851997:WCR851998 WMN851997:WMN851998 WWJ851997:WWJ851998 W917533:W917534 JX917533:JX917534 TT917533:TT917534 ADP917533:ADP917534 ANL917533:ANL917534 AXH917533:AXH917534 BHD917533:BHD917534 BQZ917533:BQZ917534 CAV917533:CAV917534 CKR917533:CKR917534 CUN917533:CUN917534 DEJ917533:DEJ917534 DOF917533:DOF917534 DYB917533:DYB917534 EHX917533:EHX917534 ERT917533:ERT917534 FBP917533:FBP917534 FLL917533:FLL917534 FVH917533:FVH917534 GFD917533:GFD917534 GOZ917533:GOZ917534 GYV917533:GYV917534 HIR917533:HIR917534 HSN917533:HSN917534 ICJ917533:ICJ917534 IMF917533:IMF917534 IWB917533:IWB917534 JFX917533:JFX917534 JPT917533:JPT917534 JZP917533:JZP917534 KJL917533:KJL917534 KTH917533:KTH917534 LDD917533:LDD917534 LMZ917533:LMZ917534 LWV917533:LWV917534 MGR917533:MGR917534 MQN917533:MQN917534 NAJ917533:NAJ917534 NKF917533:NKF917534 NUB917533:NUB917534 ODX917533:ODX917534 ONT917533:ONT917534 OXP917533:OXP917534 PHL917533:PHL917534 PRH917533:PRH917534 QBD917533:QBD917534 QKZ917533:QKZ917534 QUV917533:QUV917534 RER917533:RER917534 RON917533:RON917534 RYJ917533:RYJ917534 SIF917533:SIF917534 SSB917533:SSB917534 TBX917533:TBX917534 TLT917533:TLT917534 TVP917533:TVP917534 UFL917533:UFL917534 UPH917533:UPH917534 UZD917533:UZD917534 VIZ917533:VIZ917534 VSV917533:VSV917534 WCR917533:WCR917534 WMN917533:WMN917534 WWJ917533:WWJ917534 W983069:W983070 JX983069:JX983070 TT983069:TT983070 ADP983069:ADP983070 ANL983069:ANL983070 AXH983069:AXH983070 BHD983069:BHD983070 BQZ983069:BQZ983070 CAV983069:CAV983070 CKR983069:CKR983070 CUN983069:CUN983070 DEJ983069:DEJ983070 DOF983069:DOF983070 DYB983069:DYB983070 EHX983069:EHX983070 ERT983069:ERT983070 FBP983069:FBP983070 FLL983069:FLL983070 FVH983069:FVH983070 GFD983069:GFD983070 GOZ983069:GOZ983070 GYV983069:GYV983070 HIR983069:HIR983070 HSN983069:HSN983070 ICJ983069:ICJ983070 IMF983069:IMF983070 IWB983069:IWB983070 JFX983069:JFX983070 JPT983069:JPT983070 JZP983069:JZP983070 KJL983069:KJL983070 KTH983069:KTH983070 LDD983069:LDD983070 LMZ983069:LMZ983070 LWV983069:LWV983070 MGR983069:MGR983070 MQN983069:MQN983070 NAJ983069:NAJ983070 NKF983069:NKF983070 NUB983069:NUB983070 ODX983069:ODX983070 ONT983069:ONT983070 OXP983069:OXP983070 PHL983069:PHL983070 PRH983069:PRH983070 QBD983069:QBD983070 QKZ983069:QKZ983070 QUV983069:QUV983070 RER983069:RER983070 RON983069:RON983070 RYJ983069:RYJ983070 SIF983069:SIF983070 SSB983069:SSB983070 TBX983069:TBX983070 TLT983069:TLT983070 TVP983069:TVP983070 UFL983069:UFL983070 UPH983069:UPH983070 UZD983069:UZD983070 VIZ983069:VIZ983070 VSV983069:VSV983070 WCR983069:WCR983070 WMN983069:WMN983070 WWJ983069:WWJ983070 WWL983069:WWL983070 Y65565:Y65566 JZ65565:JZ65566 TV65565:TV65566 ADR65565:ADR65566 ANN65565:ANN65566 AXJ65565:AXJ65566 BHF65565:BHF65566 BRB65565:BRB65566 CAX65565:CAX65566 CKT65565:CKT65566 CUP65565:CUP65566 DEL65565:DEL65566 DOH65565:DOH65566 DYD65565:DYD65566 EHZ65565:EHZ65566 ERV65565:ERV65566 FBR65565:FBR65566 FLN65565:FLN65566 FVJ65565:FVJ65566 GFF65565:GFF65566 GPB65565:GPB65566 GYX65565:GYX65566 HIT65565:HIT65566 HSP65565:HSP65566 ICL65565:ICL65566 IMH65565:IMH65566 IWD65565:IWD65566 JFZ65565:JFZ65566 JPV65565:JPV65566 JZR65565:JZR65566 KJN65565:KJN65566 KTJ65565:KTJ65566 LDF65565:LDF65566 LNB65565:LNB65566 LWX65565:LWX65566 MGT65565:MGT65566 MQP65565:MQP65566 NAL65565:NAL65566 NKH65565:NKH65566 NUD65565:NUD65566 ODZ65565:ODZ65566 ONV65565:ONV65566 OXR65565:OXR65566 PHN65565:PHN65566 PRJ65565:PRJ65566 QBF65565:QBF65566 QLB65565:QLB65566 QUX65565:QUX65566 RET65565:RET65566 ROP65565:ROP65566 RYL65565:RYL65566 SIH65565:SIH65566 SSD65565:SSD65566 TBZ65565:TBZ65566 TLV65565:TLV65566 TVR65565:TVR65566 UFN65565:UFN65566 UPJ65565:UPJ65566 UZF65565:UZF65566 VJB65565:VJB65566 VSX65565:VSX65566 WCT65565:WCT65566 WMP65565:WMP65566 WWL65565:WWL65566 Y131101:Y131102 JZ131101:JZ131102 TV131101:TV131102 ADR131101:ADR131102 ANN131101:ANN131102 AXJ131101:AXJ131102 BHF131101:BHF131102 BRB131101:BRB131102 CAX131101:CAX131102 CKT131101:CKT131102 CUP131101:CUP131102 DEL131101:DEL131102 DOH131101:DOH131102 DYD131101:DYD131102 EHZ131101:EHZ131102 ERV131101:ERV131102 FBR131101:FBR131102 FLN131101:FLN131102 FVJ131101:FVJ131102 GFF131101:GFF131102 GPB131101:GPB131102 GYX131101:GYX131102 HIT131101:HIT131102 HSP131101:HSP131102 ICL131101:ICL131102 IMH131101:IMH131102 IWD131101:IWD131102 JFZ131101:JFZ131102 JPV131101:JPV131102 JZR131101:JZR131102 KJN131101:KJN131102 KTJ131101:KTJ131102 LDF131101:LDF131102 LNB131101:LNB131102 LWX131101:LWX131102 MGT131101:MGT131102 MQP131101:MQP131102 NAL131101:NAL131102 NKH131101:NKH131102 NUD131101:NUD131102 ODZ131101:ODZ131102 ONV131101:ONV131102 OXR131101:OXR131102 PHN131101:PHN131102 PRJ131101:PRJ131102 QBF131101:QBF131102 QLB131101:QLB131102 QUX131101:QUX131102 RET131101:RET131102 ROP131101:ROP131102 RYL131101:RYL131102 SIH131101:SIH131102 SSD131101:SSD131102 TBZ131101:TBZ131102 TLV131101:TLV131102 TVR131101:TVR131102 UFN131101:UFN131102 UPJ131101:UPJ131102 UZF131101:UZF131102 VJB131101:VJB131102 VSX131101:VSX131102 WCT131101:WCT131102 WMP131101:WMP131102 WWL131101:WWL131102 Y196637:Y196638 JZ196637:JZ196638 TV196637:TV196638 ADR196637:ADR196638 ANN196637:ANN196638 AXJ196637:AXJ196638 BHF196637:BHF196638 BRB196637:BRB196638 CAX196637:CAX196638 CKT196637:CKT196638 CUP196637:CUP196638 DEL196637:DEL196638 DOH196637:DOH196638 DYD196637:DYD196638 EHZ196637:EHZ196638 ERV196637:ERV196638 FBR196637:FBR196638 FLN196637:FLN196638 FVJ196637:FVJ196638 GFF196637:GFF196638 GPB196637:GPB196638 GYX196637:GYX196638 HIT196637:HIT196638 HSP196637:HSP196638 ICL196637:ICL196638 IMH196637:IMH196638 IWD196637:IWD196638 JFZ196637:JFZ196638 JPV196637:JPV196638 JZR196637:JZR196638 KJN196637:KJN196638 KTJ196637:KTJ196638 LDF196637:LDF196638 LNB196637:LNB196638 LWX196637:LWX196638 MGT196637:MGT196638 MQP196637:MQP196638 NAL196637:NAL196638 NKH196637:NKH196638 NUD196637:NUD196638 ODZ196637:ODZ196638 ONV196637:ONV196638 OXR196637:OXR196638 PHN196637:PHN196638 PRJ196637:PRJ196638 QBF196637:QBF196638 QLB196637:QLB196638 QUX196637:QUX196638 RET196637:RET196638 ROP196637:ROP196638 RYL196637:RYL196638 SIH196637:SIH196638 SSD196637:SSD196638 TBZ196637:TBZ196638 TLV196637:TLV196638 TVR196637:TVR196638 UFN196637:UFN196638 UPJ196637:UPJ196638 UZF196637:UZF196638 VJB196637:VJB196638 VSX196637:VSX196638 WCT196637:WCT196638 WMP196637:WMP196638 WWL196637:WWL196638 Y262173:Y262174 JZ262173:JZ262174 TV262173:TV262174 ADR262173:ADR262174 ANN262173:ANN262174 AXJ262173:AXJ262174 BHF262173:BHF262174 BRB262173:BRB262174 CAX262173:CAX262174 CKT262173:CKT262174 CUP262173:CUP262174 DEL262173:DEL262174 DOH262173:DOH262174 DYD262173:DYD262174 EHZ262173:EHZ262174 ERV262173:ERV262174 FBR262173:FBR262174 FLN262173:FLN262174 FVJ262173:FVJ262174 GFF262173:GFF262174 GPB262173:GPB262174 GYX262173:GYX262174 HIT262173:HIT262174 HSP262173:HSP262174 ICL262173:ICL262174 IMH262173:IMH262174 IWD262173:IWD262174 JFZ262173:JFZ262174 JPV262173:JPV262174 JZR262173:JZR262174 KJN262173:KJN262174 KTJ262173:KTJ262174 LDF262173:LDF262174 LNB262173:LNB262174 LWX262173:LWX262174 MGT262173:MGT262174 MQP262173:MQP262174 NAL262173:NAL262174 NKH262173:NKH262174 NUD262173:NUD262174 ODZ262173:ODZ262174 ONV262173:ONV262174 OXR262173:OXR262174 PHN262173:PHN262174 PRJ262173:PRJ262174 QBF262173:QBF262174 QLB262173:QLB262174 QUX262173:QUX262174 RET262173:RET262174 ROP262173:ROP262174 RYL262173:RYL262174 SIH262173:SIH262174 SSD262173:SSD262174 TBZ262173:TBZ262174 TLV262173:TLV262174 TVR262173:TVR262174 UFN262173:UFN262174 UPJ262173:UPJ262174 UZF262173:UZF262174 VJB262173:VJB262174 VSX262173:VSX262174 WCT262173:WCT262174 WMP262173:WMP262174 WWL262173:WWL262174 Y327709:Y327710 JZ327709:JZ327710 TV327709:TV327710 ADR327709:ADR327710 ANN327709:ANN327710 AXJ327709:AXJ327710 BHF327709:BHF327710 BRB327709:BRB327710 CAX327709:CAX327710 CKT327709:CKT327710 CUP327709:CUP327710 DEL327709:DEL327710 DOH327709:DOH327710 DYD327709:DYD327710 EHZ327709:EHZ327710 ERV327709:ERV327710 FBR327709:FBR327710 FLN327709:FLN327710 FVJ327709:FVJ327710 GFF327709:GFF327710 GPB327709:GPB327710 GYX327709:GYX327710 HIT327709:HIT327710 HSP327709:HSP327710 ICL327709:ICL327710 IMH327709:IMH327710 IWD327709:IWD327710 JFZ327709:JFZ327710 JPV327709:JPV327710 JZR327709:JZR327710 KJN327709:KJN327710 KTJ327709:KTJ327710 LDF327709:LDF327710 LNB327709:LNB327710 LWX327709:LWX327710 MGT327709:MGT327710 MQP327709:MQP327710 NAL327709:NAL327710 NKH327709:NKH327710 NUD327709:NUD327710 ODZ327709:ODZ327710 ONV327709:ONV327710 OXR327709:OXR327710 PHN327709:PHN327710 PRJ327709:PRJ327710 QBF327709:QBF327710 QLB327709:QLB327710 QUX327709:QUX327710 RET327709:RET327710 ROP327709:ROP327710 RYL327709:RYL327710 SIH327709:SIH327710 SSD327709:SSD327710 TBZ327709:TBZ327710 TLV327709:TLV327710 TVR327709:TVR327710 UFN327709:UFN327710 UPJ327709:UPJ327710 UZF327709:UZF327710 VJB327709:VJB327710 VSX327709:VSX327710 WCT327709:WCT327710 WMP327709:WMP327710 WWL327709:WWL327710 Y393245:Y393246 JZ393245:JZ393246 TV393245:TV393246 ADR393245:ADR393246 ANN393245:ANN393246 AXJ393245:AXJ393246 BHF393245:BHF393246 BRB393245:BRB393246 CAX393245:CAX393246 CKT393245:CKT393246 CUP393245:CUP393246 DEL393245:DEL393246 DOH393245:DOH393246 DYD393245:DYD393246 EHZ393245:EHZ393246 ERV393245:ERV393246 FBR393245:FBR393246 FLN393245:FLN393246 FVJ393245:FVJ393246 GFF393245:GFF393246 GPB393245:GPB393246 GYX393245:GYX393246 HIT393245:HIT393246 HSP393245:HSP393246 ICL393245:ICL393246 IMH393245:IMH393246 IWD393245:IWD393246 JFZ393245:JFZ393246 JPV393245:JPV393246 JZR393245:JZR393246 KJN393245:KJN393246 KTJ393245:KTJ393246 LDF393245:LDF393246 LNB393245:LNB393246 LWX393245:LWX393246 MGT393245:MGT393246 MQP393245:MQP393246 NAL393245:NAL393246 NKH393245:NKH393246 NUD393245:NUD393246 ODZ393245:ODZ393246 ONV393245:ONV393246 OXR393245:OXR393246 PHN393245:PHN393246 PRJ393245:PRJ393246 QBF393245:QBF393246 QLB393245:QLB393246 QUX393245:QUX393246 RET393245:RET393246 ROP393245:ROP393246 RYL393245:RYL393246 SIH393245:SIH393246 SSD393245:SSD393246 TBZ393245:TBZ393246 TLV393245:TLV393246 TVR393245:TVR393246 UFN393245:UFN393246 UPJ393245:UPJ393246 UZF393245:UZF393246 VJB393245:VJB393246 VSX393245:VSX393246 WCT393245:WCT393246 WMP393245:WMP393246 WWL393245:WWL393246 Y458781:Y458782 JZ458781:JZ458782 TV458781:TV458782 ADR458781:ADR458782 ANN458781:ANN458782 AXJ458781:AXJ458782 BHF458781:BHF458782 BRB458781:BRB458782 CAX458781:CAX458782 CKT458781:CKT458782 CUP458781:CUP458782 DEL458781:DEL458782 DOH458781:DOH458782 DYD458781:DYD458782 EHZ458781:EHZ458782 ERV458781:ERV458782 FBR458781:FBR458782 FLN458781:FLN458782 FVJ458781:FVJ458782 GFF458781:GFF458782 GPB458781:GPB458782 GYX458781:GYX458782 HIT458781:HIT458782 HSP458781:HSP458782 ICL458781:ICL458782 IMH458781:IMH458782 IWD458781:IWD458782 JFZ458781:JFZ458782 JPV458781:JPV458782 JZR458781:JZR458782 KJN458781:KJN458782 KTJ458781:KTJ458782 LDF458781:LDF458782 LNB458781:LNB458782 LWX458781:LWX458782 MGT458781:MGT458782 MQP458781:MQP458782 NAL458781:NAL458782 NKH458781:NKH458782 NUD458781:NUD458782 ODZ458781:ODZ458782 ONV458781:ONV458782 OXR458781:OXR458782 PHN458781:PHN458782 PRJ458781:PRJ458782 QBF458781:QBF458782 QLB458781:QLB458782 QUX458781:QUX458782 RET458781:RET458782 ROP458781:ROP458782 RYL458781:RYL458782 SIH458781:SIH458782 SSD458781:SSD458782 TBZ458781:TBZ458782 TLV458781:TLV458782 TVR458781:TVR458782 UFN458781:UFN458782 UPJ458781:UPJ458782 UZF458781:UZF458782 VJB458781:VJB458782 VSX458781:VSX458782 WCT458781:WCT458782 WMP458781:WMP458782 WWL458781:WWL458782 Y524317:Y524318 JZ524317:JZ524318 TV524317:TV524318 ADR524317:ADR524318 ANN524317:ANN524318 AXJ524317:AXJ524318 BHF524317:BHF524318 BRB524317:BRB524318 CAX524317:CAX524318 CKT524317:CKT524318 CUP524317:CUP524318 DEL524317:DEL524318 DOH524317:DOH524318 DYD524317:DYD524318 EHZ524317:EHZ524318 ERV524317:ERV524318 FBR524317:FBR524318 FLN524317:FLN524318 FVJ524317:FVJ524318 GFF524317:GFF524318 GPB524317:GPB524318 GYX524317:GYX524318 HIT524317:HIT524318 HSP524317:HSP524318 ICL524317:ICL524318 IMH524317:IMH524318 IWD524317:IWD524318 JFZ524317:JFZ524318 JPV524317:JPV524318 JZR524317:JZR524318 KJN524317:KJN524318 KTJ524317:KTJ524318 LDF524317:LDF524318 LNB524317:LNB524318 LWX524317:LWX524318 MGT524317:MGT524318 MQP524317:MQP524318 NAL524317:NAL524318 NKH524317:NKH524318 NUD524317:NUD524318 ODZ524317:ODZ524318 ONV524317:ONV524318 OXR524317:OXR524318 PHN524317:PHN524318 PRJ524317:PRJ524318 QBF524317:QBF524318 QLB524317:QLB524318 QUX524317:QUX524318 RET524317:RET524318 ROP524317:ROP524318 RYL524317:RYL524318 SIH524317:SIH524318 SSD524317:SSD524318 TBZ524317:TBZ524318 TLV524317:TLV524318 TVR524317:TVR524318 UFN524317:UFN524318 UPJ524317:UPJ524318 UZF524317:UZF524318 VJB524317:VJB524318 VSX524317:VSX524318 WCT524317:WCT524318 WMP524317:WMP524318 WWL524317:WWL524318 Y589853:Y589854 JZ589853:JZ589854 TV589853:TV589854 ADR589853:ADR589854 ANN589853:ANN589854 AXJ589853:AXJ589854 BHF589853:BHF589854 BRB589853:BRB589854 CAX589853:CAX589854 CKT589853:CKT589854 CUP589853:CUP589854 DEL589853:DEL589854 DOH589853:DOH589854 DYD589853:DYD589854 EHZ589853:EHZ589854 ERV589853:ERV589854 FBR589853:FBR589854 FLN589853:FLN589854 FVJ589853:FVJ589854 GFF589853:GFF589854 GPB589853:GPB589854 GYX589853:GYX589854 HIT589853:HIT589854 HSP589853:HSP589854 ICL589853:ICL589854 IMH589853:IMH589854 IWD589853:IWD589854 JFZ589853:JFZ589854 JPV589853:JPV589854 JZR589853:JZR589854 KJN589853:KJN589854 KTJ589853:KTJ589854 LDF589853:LDF589854 LNB589853:LNB589854 LWX589853:LWX589854 MGT589853:MGT589854 MQP589853:MQP589854 NAL589853:NAL589854 NKH589853:NKH589854 NUD589853:NUD589854 ODZ589853:ODZ589854 ONV589853:ONV589854 OXR589853:OXR589854 PHN589853:PHN589854 PRJ589853:PRJ589854 QBF589853:QBF589854 QLB589853:QLB589854 QUX589853:QUX589854 RET589853:RET589854 ROP589853:ROP589854 RYL589853:RYL589854 SIH589853:SIH589854 SSD589853:SSD589854 TBZ589853:TBZ589854 TLV589853:TLV589854 TVR589853:TVR589854 UFN589853:UFN589854 UPJ589853:UPJ589854 UZF589853:UZF589854 VJB589853:VJB589854 VSX589853:VSX589854 WCT589853:WCT589854 WMP589853:WMP589854 WWL589853:WWL589854 Y655389:Y655390 JZ655389:JZ655390 TV655389:TV655390 ADR655389:ADR655390 ANN655389:ANN655390 AXJ655389:AXJ655390 BHF655389:BHF655390 BRB655389:BRB655390 CAX655389:CAX655390 CKT655389:CKT655390 CUP655389:CUP655390 DEL655389:DEL655390 DOH655389:DOH655390 DYD655389:DYD655390 EHZ655389:EHZ655390 ERV655389:ERV655390 FBR655389:FBR655390 FLN655389:FLN655390 FVJ655389:FVJ655390 GFF655389:GFF655390 GPB655389:GPB655390 GYX655389:GYX655390 HIT655389:HIT655390 HSP655389:HSP655390 ICL655389:ICL655390 IMH655389:IMH655390 IWD655389:IWD655390 JFZ655389:JFZ655390 JPV655389:JPV655390 JZR655389:JZR655390 KJN655389:KJN655390 KTJ655389:KTJ655390 LDF655389:LDF655390 LNB655389:LNB655390 LWX655389:LWX655390 MGT655389:MGT655390 MQP655389:MQP655390 NAL655389:NAL655390 NKH655389:NKH655390 NUD655389:NUD655390 ODZ655389:ODZ655390 ONV655389:ONV655390 OXR655389:OXR655390 PHN655389:PHN655390 PRJ655389:PRJ655390 QBF655389:QBF655390 QLB655389:QLB655390 QUX655389:QUX655390 RET655389:RET655390 ROP655389:ROP655390 RYL655389:RYL655390 SIH655389:SIH655390 SSD655389:SSD655390 TBZ655389:TBZ655390 TLV655389:TLV655390 TVR655389:TVR655390 UFN655389:UFN655390 UPJ655389:UPJ655390 UZF655389:UZF655390 VJB655389:VJB655390 VSX655389:VSX655390 WCT655389:WCT655390 WMP655389:WMP655390 WWL655389:WWL655390 Y720925:Y720926 JZ720925:JZ720926 TV720925:TV720926 ADR720925:ADR720926 ANN720925:ANN720926 AXJ720925:AXJ720926 BHF720925:BHF720926 BRB720925:BRB720926 CAX720925:CAX720926 CKT720925:CKT720926 CUP720925:CUP720926 DEL720925:DEL720926 DOH720925:DOH720926 DYD720925:DYD720926 EHZ720925:EHZ720926 ERV720925:ERV720926 FBR720925:FBR720926 FLN720925:FLN720926 FVJ720925:FVJ720926 GFF720925:GFF720926 GPB720925:GPB720926 GYX720925:GYX720926 HIT720925:HIT720926 HSP720925:HSP720926 ICL720925:ICL720926 IMH720925:IMH720926 IWD720925:IWD720926 JFZ720925:JFZ720926 JPV720925:JPV720926 JZR720925:JZR720926 KJN720925:KJN720926 KTJ720925:KTJ720926 LDF720925:LDF720926 LNB720925:LNB720926 LWX720925:LWX720926 MGT720925:MGT720926 MQP720925:MQP720926 NAL720925:NAL720926 NKH720925:NKH720926 NUD720925:NUD720926 ODZ720925:ODZ720926 ONV720925:ONV720926 OXR720925:OXR720926 PHN720925:PHN720926 PRJ720925:PRJ720926 QBF720925:QBF720926 QLB720925:QLB720926 QUX720925:QUX720926 RET720925:RET720926 ROP720925:ROP720926 RYL720925:RYL720926 SIH720925:SIH720926 SSD720925:SSD720926 TBZ720925:TBZ720926 TLV720925:TLV720926 TVR720925:TVR720926 UFN720925:UFN720926 UPJ720925:UPJ720926 UZF720925:UZF720926 VJB720925:VJB720926 VSX720925:VSX720926 WCT720925:WCT720926 WMP720925:WMP720926 WWL720925:WWL720926 Y786461:Y786462 JZ786461:JZ786462 TV786461:TV786462 ADR786461:ADR786462 ANN786461:ANN786462 AXJ786461:AXJ786462 BHF786461:BHF786462 BRB786461:BRB786462 CAX786461:CAX786462 CKT786461:CKT786462 CUP786461:CUP786462 DEL786461:DEL786462 DOH786461:DOH786462 DYD786461:DYD786462 EHZ786461:EHZ786462 ERV786461:ERV786462 FBR786461:FBR786462 FLN786461:FLN786462 FVJ786461:FVJ786462 GFF786461:GFF786462 GPB786461:GPB786462 GYX786461:GYX786462 HIT786461:HIT786462 HSP786461:HSP786462 ICL786461:ICL786462 IMH786461:IMH786462 IWD786461:IWD786462 JFZ786461:JFZ786462 JPV786461:JPV786462 JZR786461:JZR786462 KJN786461:KJN786462 KTJ786461:KTJ786462 LDF786461:LDF786462 LNB786461:LNB786462 LWX786461:LWX786462 MGT786461:MGT786462 MQP786461:MQP786462 NAL786461:NAL786462 NKH786461:NKH786462 NUD786461:NUD786462 ODZ786461:ODZ786462 ONV786461:ONV786462 OXR786461:OXR786462 PHN786461:PHN786462 PRJ786461:PRJ786462 QBF786461:QBF786462 QLB786461:QLB786462 QUX786461:QUX786462 RET786461:RET786462 ROP786461:ROP786462 RYL786461:RYL786462 SIH786461:SIH786462 SSD786461:SSD786462 TBZ786461:TBZ786462 TLV786461:TLV786462 TVR786461:TVR786462 UFN786461:UFN786462 UPJ786461:UPJ786462 UZF786461:UZF786462 VJB786461:VJB786462 VSX786461:VSX786462 WCT786461:WCT786462 WMP786461:WMP786462 WWL786461:WWL786462 Y851997:Y851998 JZ851997:JZ851998 TV851997:TV851998 ADR851997:ADR851998 ANN851997:ANN851998 AXJ851997:AXJ851998 BHF851997:BHF851998 BRB851997:BRB851998 CAX851997:CAX851998 CKT851997:CKT851998 CUP851997:CUP851998 DEL851997:DEL851998 DOH851997:DOH851998 DYD851997:DYD851998 EHZ851997:EHZ851998 ERV851997:ERV851998 FBR851997:FBR851998 FLN851997:FLN851998 FVJ851997:FVJ851998 GFF851997:GFF851998 GPB851997:GPB851998 GYX851997:GYX851998 HIT851997:HIT851998 HSP851997:HSP851998 ICL851997:ICL851998 IMH851997:IMH851998 IWD851997:IWD851998 JFZ851997:JFZ851998 JPV851997:JPV851998 JZR851997:JZR851998 KJN851997:KJN851998 KTJ851997:KTJ851998 LDF851997:LDF851998 LNB851997:LNB851998 LWX851997:LWX851998 MGT851997:MGT851998 MQP851997:MQP851998 NAL851997:NAL851998 NKH851997:NKH851998 NUD851997:NUD851998 ODZ851997:ODZ851998 ONV851997:ONV851998 OXR851997:OXR851998 PHN851997:PHN851998 PRJ851997:PRJ851998 QBF851997:QBF851998 QLB851997:QLB851998 QUX851997:QUX851998 RET851997:RET851998 ROP851997:ROP851998 RYL851997:RYL851998 SIH851997:SIH851998 SSD851997:SSD851998 TBZ851997:TBZ851998 TLV851997:TLV851998 TVR851997:TVR851998 UFN851997:UFN851998 UPJ851997:UPJ851998 UZF851997:UZF851998 VJB851997:VJB851998 VSX851997:VSX851998 WCT851997:WCT851998 WMP851997:WMP851998 WWL851997:WWL851998 Y917533:Y917534 JZ917533:JZ917534 TV917533:TV917534 ADR917533:ADR917534 ANN917533:ANN917534 AXJ917533:AXJ917534 BHF917533:BHF917534 BRB917533:BRB917534 CAX917533:CAX917534 CKT917533:CKT917534 CUP917533:CUP917534 DEL917533:DEL917534 DOH917533:DOH917534 DYD917533:DYD917534 EHZ917533:EHZ917534 ERV917533:ERV917534 FBR917533:FBR917534 FLN917533:FLN917534 FVJ917533:FVJ917534 GFF917533:GFF917534 GPB917533:GPB917534 GYX917533:GYX917534 HIT917533:HIT917534 HSP917533:HSP917534 ICL917533:ICL917534 IMH917533:IMH917534 IWD917533:IWD917534 JFZ917533:JFZ917534 JPV917533:JPV917534 JZR917533:JZR917534 KJN917533:KJN917534 KTJ917533:KTJ917534 LDF917533:LDF917534 LNB917533:LNB917534 LWX917533:LWX917534 MGT917533:MGT917534 MQP917533:MQP917534 NAL917533:NAL917534 NKH917533:NKH917534 NUD917533:NUD917534 ODZ917533:ODZ917534 ONV917533:ONV917534 OXR917533:OXR917534 PHN917533:PHN917534 PRJ917533:PRJ917534 QBF917533:QBF917534 QLB917533:QLB917534 QUX917533:QUX917534 RET917533:RET917534 ROP917533:ROP917534 RYL917533:RYL917534 SIH917533:SIH917534 SSD917533:SSD917534 TBZ917533:TBZ917534 TLV917533:TLV917534 TVR917533:TVR917534 UFN917533:UFN917534 UPJ917533:UPJ917534 UZF917533:UZF917534 VJB917533:VJB917534 VSX917533:VSX917534 WCT917533:WCT917534 WMP917533:WMP917534 WWL917533:WWL917534 Y983069:Y983070 JZ983069:JZ983070 TV983069:TV983070 ADR983069:ADR983070 ANN983069:ANN983070 AXJ983069:AXJ983070 BHF983069:BHF983070 BRB983069:BRB983070 CAX983069:CAX983070 CKT983069:CKT983070 CUP983069:CUP983070 DEL983069:DEL983070 DOH983069:DOH983070 DYD983069:DYD983070 EHZ983069:EHZ983070 ERV983069:ERV983070 FBR983069:FBR983070 FLN983069:FLN983070 FVJ983069:FVJ983070 GFF983069:GFF983070 GPB983069:GPB983070 GYX983069:GYX983070 HIT983069:HIT983070 HSP983069:HSP983070 ICL983069:ICL983070 IMH983069:IMH983070 IWD983069:IWD983070 JFZ983069:JFZ983070 JPV983069:JPV983070 JZR983069:JZR983070 KJN983069:KJN983070 KTJ983069:KTJ983070 LDF983069:LDF983070 LNB983069:LNB983070 LWX983069:LWX983070 MGT983069:MGT983070 MQP983069:MQP983070 NAL983069:NAL983070 NKH983069:NKH983070 NUD983069:NUD983070 ODZ983069:ODZ983070 ONV983069:ONV983070 OXR983069:OXR983070 PHN983069:PHN983070 PRJ983069:PRJ983070 QBF983069:QBF983070 QLB983069:QLB983070 QUX983069:QUX983070 RET983069:RET983070 ROP983069:ROP983070 RYL983069:RYL983070 SIH983069:SIH983070 SSD983069:SSD983070 TBZ983069:TBZ983070 TLV983069:TLV983070 TVR983069:TVR983070 UFN983069:UFN983070 UPJ983069:UPJ983070 UZF983069:UZF983070 VJB983069:VJB983070 VSX983069:VSX983070 WCT983069:WCT983070 WMP983069:WMP983070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JX24 AI65565:AI65566 AI131101:AI131102 AI196637:AI196638 AI262173:AI262174 AI327709:AI327710 AI393245:AI393246 AI458781:AI458782 AI524317:AI524318 AI589853:AI589854 AI655389:AI655390 AI720925:AI720926 AI786461:AI786462 AI851997:AI851998 AI917533:AI917534 AI983069:AI983070 AK65565:AK65566 AK131101:AK131102 AK196637:AK196638 AK262173:AK262174 AK327709:AK327710 AK393245:AK393246 AK458781:AK458782 AK524317:AK524318 AK589853:AK589854 AK655389:AK655390 AK720925:AK720926 AK786461:AK786462 AK851997:AK851998 AK917533:AK917534 AK983069:AK983070 AK24 AI24 WDA29 VTE29 VJI29 UZM29 UPQ29 UFU29 TVY29 TMC29 TCG29 SSK29 SIO29 RYS29 ROW29 RFA29 QVE29 QLI29 QBM29 PRQ29 PHU29 OXY29 OOC29 OEG29 NUK29 NKO29 NAS29 MQW29 MHA29 LXE29 LNI29 LDM29 KTQ29 KJU29 JZY29 JQC29 JGG29 IWK29 IMO29 ICS29 HSW29 HJA29 GZE29 GPI29 GFM29 FVQ29 FLU29 FBY29 ESC29 EIG29 DYK29 DOO29 DES29 CUW29 CLA29 CBE29 BRI29 BHM29 AXQ29 ANU29 ADY29 UC29 KG29 Y29 WWQ29 WMU29 WCY29 VTC29 VJG29 UZK29 UPO29 UFS29 TVW29 TMA29 TCE29 SSI29 SIM29 RYQ29 ROU29 REY29 QVC29 QLG29 QBK29 PRO29 PHS29 OXW29 OOA29 OEE29 NUI29 NKM29 NAQ29 MQU29 MGY29 LXC29 LNG29 LDK29 KTO29 KJS29 JZW29 JQA29 JGE29 IWI29 IMM29 ICQ29 HSU29 HIY29 GZC29 GPG29 GFK29 FVO29 FLS29 FBW29 ESA29 EIE29 DYI29 DOM29 DEQ29 CUU29 CKY29 CBC29 BRG29 BHK29 AXO29 ANS29 ADW29 UA29 KE29 W29 WWS29 WMW29 AK29 AI29 WDA34 VTE34 VJI34 UZM34 UPQ34 UFU34 TVY34 TMC34 TCG34 SSK34 SIO34 RYS34 ROW34 RFA34 QVE34 QLI34 QBM34 PRQ34 PHU34 OXY34 OOC34 OEG34 NUK34 NKO34 NAS34 MQW34 MHA34 LXE34 LNI34 LDM34 KTQ34 KJU34 JZY34 JQC34 JGG34 IWK34 IMO34 ICS34 HSW34 HJA34 GZE34 GPI34 GFM34 FVQ34 FLU34 FBY34 ESC34 EIG34 DYK34 DOO34 DES34 CUW34 CLA34 CBE34 BRI34 BHM34 AXQ34 ANU34 ADY34 UC34 KG34 Y34 WWQ34 WMU34 WCY34 VTC34 VJG34 UZK34 UPO34 UFS34 TVW34 TMA34 TCE34 SSI34 SIM34 RYQ34 ROU34 REY34 QVC34 QLG34 QBK34 PRO34 PHS34 OXW34 OOA34 OEE34 NUI34 NKM34 NAQ34 MQU34 MGY34 LXC34 LNG34 LDK34 KTO34 KJS34 JZW34 JQA34 JGE34 IWI34 IMM34 ICQ34 HSU34 HIY34 GZC34 GPG34 GFK34 FVO34 FLS34 FBW34 ESA34 EIE34 DYI34 DOM34 DEQ34 CUU34 CKY34 CBC34 BRG34 BHK34 AXO34 ANS34 ADW34 UA34 KE34 W34 WWS34 WMW34 AK34 AI34"/>
    <dataValidation allowBlank="1" promptTitle="checkPeriodRange" sqref="WWI983069:WWI983070 V65565:V65566 JW65565:JW65566 TS65565:TS65566 ADO65565:ADO65566 ANK65565:ANK65566 AXG65565:AXG65566 BHC65565:BHC65566 BQY65565:BQY65566 CAU65565:CAU65566 CKQ65565:CKQ65566 CUM65565:CUM65566 DEI65565:DEI65566 DOE65565:DOE65566 DYA65565:DYA65566 EHW65565:EHW65566 ERS65565:ERS65566 FBO65565:FBO65566 FLK65565:FLK65566 FVG65565:FVG65566 GFC65565:GFC65566 GOY65565:GOY65566 GYU65565:GYU65566 HIQ65565:HIQ65566 HSM65565:HSM65566 ICI65565:ICI65566 IME65565:IME65566 IWA65565:IWA65566 JFW65565:JFW65566 JPS65565:JPS65566 JZO65565:JZO65566 KJK65565:KJK65566 KTG65565:KTG65566 LDC65565:LDC65566 LMY65565:LMY65566 LWU65565:LWU65566 MGQ65565:MGQ65566 MQM65565:MQM65566 NAI65565:NAI65566 NKE65565:NKE65566 NUA65565:NUA65566 ODW65565:ODW65566 ONS65565:ONS65566 OXO65565:OXO65566 PHK65565:PHK65566 PRG65565:PRG65566 QBC65565:QBC65566 QKY65565:QKY65566 QUU65565:QUU65566 REQ65565:REQ65566 ROM65565:ROM65566 RYI65565:RYI65566 SIE65565:SIE65566 SSA65565:SSA65566 TBW65565:TBW65566 TLS65565:TLS65566 TVO65565:TVO65566 UFK65565:UFK65566 UPG65565:UPG65566 UZC65565:UZC65566 VIY65565:VIY65566 VSU65565:VSU65566 WCQ65565:WCQ65566 WMM65565:WMM65566 WWI65565:WWI65566 V131101:V131102 JW131101:JW131102 TS131101:TS131102 ADO131101:ADO131102 ANK131101:ANK131102 AXG131101:AXG131102 BHC131101:BHC131102 BQY131101:BQY131102 CAU131101:CAU131102 CKQ131101:CKQ131102 CUM131101:CUM131102 DEI131101:DEI131102 DOE131101:DOE131102 DYA131101:DYA131102 EHW131101:EHW131102 ERS131101:ERS131102 FBO131101:FBO131102 FLK131101:FLK131102 FVG131101:FVG131102 GFC131101:GFC131102 GOY131101:GOY131102 GYU131101:GYU131102 HIQ131101:HIQ131102 HSM131101:HSM131102 ICI131101:ICI131102 IME131101:IME131102 IWA131101:IWA131102 JFW131101:JFW131102 JPS131101:JPS131102 JZO131101:JZO131102 KJK131101:KJK131102 KTG131101:KTG131102 LDC131101:LDC131102 LMY131101:LMY131102 LWU131101:LWU131102 MGQ131101:MGQ131102 MQM131101:MQM131102 NAI131101:NAI131102 NKE131101:NKE131102 NUA131101:NUA131102 ODW131101:ODW131102 ONS131101:ONS131102 OXO131101:OXO131102 PHK131101:PHK131102 PRG131101:PRG131102 QBC131101:QBC131102 QKY131101:QKY131102 QUU131101:QUU131102 REQ131101:REQ131102 ROM131101:ROM131102 RYI131101:RYI131102 SIE131101:SIE131102 SSA131101:SSA131102 TBW131101:TBW131102 TLS131101:TLS131102 TVO131101:TVO131102 UFK131101:UFK131102 UPG131101:UPG131102 UZC131101:UZC131102 VIY131101:VIY131102 VSU131101:VSU131102 WCQ131101:WCQ131102 WMM131101:WMM131102 WWI131101:WWI131102 V196637:V196638 JW196637:JW196638 TS196637:TS196638 ADO196637:ADO196638 ANK196637:ANK196638 AXG196637:AXG196638 BHC196637:BHC196638 BQY196637:BQY196638 CAU196637:CAU196638 CKQ196637:CKQ196638 CUM196637:CUM196638 DEI196637:DEI196638 DOE196637:DOE196638 DYA196637:DYA196638 EHW196637:EHW196638 ERS196637:ERS196638 FBO196637:FBO196638 FLK196637:FLK196638 FVG196637:FVG196638 GFC196637:GFC196638 GOY196637:GOY196638 GYU196637:GYU196638 HIQ196637:HIQ196638 HSM196637:HSM196638 ICI196637:ICI196638 IME196637:IME196638 IWA196637:IWA196638 JFW196637:JFW196638 JPS196637:JPS196638 JZO196637:JZO196638 KJK196637:KJK196638 KTG196637:KTG196638 LDC196637:LDC196638 LMY196637:LMY196638 LWU196637:LWU196638 MGQ196637:MGQ196638 MQM196637:MQM196638 NAI196637:NAI196638 NKE196637:NKE196638 NUA196637:NUA196638 ODW196637:ODW196638 ONS196637:ONS196638 OXO196637:OXO196638 PHK196637:PHK196638 PRG196637:PRG196638 QBC196637:QBC196638 QKY196637:QKY196638 QUU196637:QUU196638 REQ196637:REQ196638 ROM196637:ROM196638 RYI196637:RYI196638 SIE196637:SIE196638 SSA196637:SSA196638 TBW196637:TBW196638 TLS196637:TLS196638 TVO196637:TVO196638 UFK196637:UFK196638 UPG196637:UPG196638 UZC196637:UZC196638 VIY196637:VIY196638 VSU196637:VSU196638 WCQ196637:WCQ196638 WMM196637:WMM196638 WWI196637:WWI196638 V262173:V262174 JW262173:JW262174 TS262173:TS262174 ADO262173:ADO262174 ANK262173:ANK262174 AXG262173:AXG262174 BHC262173:BHC262174 BQY262173:BQY262174 CAU262173:CAU262174 CKQ262173:CKQ262174 CUM262173:CUM262174 DEI262173:DEI262174 DOE262173:DOE262174 DYA262173:DYA262174 EHW262173:EHW262174 ERS262173:ERS262174 FBO262173:FBO262174 FLK262173:FLK262174 FVG262173:FVG262174 GFC262173:GFC262174 GOY262173:GOY262174 GYU262173:GYU262174 HIQ262173:HIQ262174 HSM262173:HSM262174 ICI262173:ICI262174 IME262173:IME262174 IWA262173:IWA262174 JFW262173:JFW262174 JPS262173:JPS262174 JZO262173:JZO262174 KJK262173:KJK262174 KTG262173:KTG262174 LDC262173:LDC262174 LMY262173:LMY262174 LWU262173:LWU262174 MGQ262173:MGQ262174 MQM262173:MQM262174 NAI262173:NAI262174 NKE262173:NKE262174 NUA262173:NUA262174 ODW262173:ODW262174 ONS262173:ONS262174 OXO262173:OXO262174 PHK262173:PHK262174 PRG262173:PRG262174 QBC262173:QBC262174 QKY262173:QKY262174 QUU262173:QUU262174 REQ262173:REQ262174 ROM262173:ROM262174 RYI262173:RYI262174 SIE262173:SIE262174 SSA262173:SSA262174 TBW262173:TBW262174 TLS262173:TLS262174 TVO262173:TVO262174 UFK262173:UFK262174 UPG262173:UPG262174 UZC262173:UZC262174 VIY262173:VIY262174 VSU262173:VSU262174 WCQ262173:WCQ262174 WMM262173:WMM262174 WWI262173:WWI262174 V327709:V327710 JW327709:JW327710 TS327709:TS327710 ADO327709:ADO327710 ANK327709:ANK327710 AXG327709:AXG327710 BHC327709:BHC327710 BQY327709:BQY327710 CAU327709:CAU327710 CKQ327709:CKQ327710 CUM327709:CUM327710 DEI327709:DEI327710 DOE327709:DOE327710 DYA327709:DYA327710 EHW327709:EHW327710 ERS327709:ERS327710 FBO327709:FBO327710 FLK327709:FLK327710 FVG327709:FVG327710 GFC327709:GFC327710 GOY327709:GOY327710 GYU327709:GYU327710 HIQ327709:HIQ327710 HSM327709:HSM327710 ICI327709:ICI327710 IME327709:IME327710 IWA327709:IWA327710 JFW327709:JFW327710 JPS327709:JPS327710 JZO327709:JZO327710 KJK327709:KJK327710 KTG327709:KTG327710 LDC327709:LDC327710 LMY327709:LMY327710 LWU327709:LWU327710 MGQ327709:MGQ327710 MQM327709:MQM327710 NAI327709:NAI327710 NKE327709:NKE327710 NUA327709:NUA327710 ODW327709:ODW327710 ONS327709:ONS327710 OXO327709:OXO327710 PHK327709:PHK327710 PRG327709:PRG327710 QBC327709:QBC327710 QKY327709:QKY327710 QUU327709:QUU327710 REQ327709:REQ327710 ROM327709:ROM327710 RYI327709:RYI327710 SIE327709:SIE327710 SSA327709:SSA327710 TBW327709:TBW327710 TLS327709:TLS327710 TVO327709:TVO327710 UFK327709:UFK327710 UPG327709:UPG327710 UZC327709:UZC327710 VIY327709:VIY327710 VSU327709:VSU327710 WCQ327709:WCQ327710 WMM327709:WMM327710 WWI327709:WWI327710 V393245:V393246 JW393245:JW393246 TS393245:TS393246 ADO393245:ADO393246 ANK393245:ANK393246 AXG393245:AXG393246 BHC393245:BHC393246 BQY393245:BQY393246 CAU393245:CAU393246 CKQ393245:CKQ393246 CUM393245:CUM393246 DEI393245:DEI393246 DOE393245:DOE393246 DYA393245:DYA393246 EHW393245:EHW393246 ERS393245:ERS393246 FBO393245:FBO393246 FLK393245:FLK393246 FVG393245:FVG393246 GFC393245:GFC393246 GOY393245:GOY393246 GYU393245:GYU393246 HIQ393245:HIQ393246 HSM393245:HSM393246 ICI393245:ICI393246 IME393245:IME393246 IWA393245:IWA393246 JFW393245:JFW393246 JPS393245:JPS393246 JZO393245:JZO393246 KJK393245:KJK393246 KTG393245:KTG393246 LDC393245:LDC393246 LMY393245:LMY393246 LWU393245:LWU393246 MGQ393245:MGQ393246 MQM393245:MQM393246 NAI393245:NAI393246 NKE393245:NKE393246 NUA393245:NUA393246 ODW393245:ODW393246 ONS393245:ONS393246 OXO393245:OXO393246 PHK393245:PHK393246 PRG393245:PRG393246 QBC393245:QBC393246 QKY393245:QKY393246 QUU393245:QUU393246 REQ393245:REQ393246 ROM393245:ROM393246 RYI393245:RYI393246 SIE393245:SIE393246 SSA393245:SSA393246 TBW393245:TBW393246 TLS393245:TLS393246 TVO393245:TVO393246 UFK393245:UFK393246 UPG393245:UPG393246 UZC393245:UZC393246 VIY393245:VIY393246 VSU393245:VSU393246 WCQ393245:WCQ393246 WMM393245:WMM393246 WWI393245:WWI393246 V458781:V458782 JW458781:JW458782 TS458781:TS458782 ADO458781:ADO458782 ANK458781:ANK458782 AXG458781:AXG458782 BHC458781:BHC458782 BQY458781:BQY458782 CAU458781:CAU458782 CKQ458781:CKQ458782 CUM458781:CUM458782 DEI458781:DEI458782 DOE458781:DOE458782 DYA458781:DYA458782 EHW458781:EHW458782 ERS458781:ERS458782 FBO458781:FBO458782 FLK458781:FLK458782 FVG458781:FVG458782 GFC458781:GFC458782 GOY458781:GOY458782 GYU458781:GYU458782 HIQ458781:HIQ458782 HSM458781:HSM458782 ICI458781:ICI458782 IME458781:IME458782 IWA458781:IWA458782 JFW458781:JFW458782 JPS458781:JPS458782 JZO458781:JZO458782 KJK458781:KJK458782 KTG458781:KTG458782 LDC458781:LDC458782 LMY458781:LMY458782 LWU458781:LWU458782 MGQ458781:MGQ458782 MQM458781:MQM458782 NAI458781:NAI458782 NKE458781:NKE458782 NUA458781:NUA458782 ODW458781:ODW458782 ONS458781:ONS458782 OXO458781:OXO458782 PHK458781:PHK458782 PRG458781:PRG458782 QBC458781:QBC458782 QKY458781:QKY458782 QUU458781:QUU458782 REQ458781:REQ458782 ROM458781:ROM458782 RYI458781:RYI458782 SIE458781:SIE458782 SSA458781:SSA458782 TBW458781:TBW458782 TLS458781:TLS458782 TVO458781:TVO458782 UFK458781:UFK458782 UPG458781:UPG458782 UZC458781:UZC458782 VIY458781:VIY458782 VSU458781:VSU458782 WCQ458781:WCQ458782 WMM458781:WMM458782 WWI458781:WWI458782 V524317:V524318 JW524317:JW524318 TS524317:TS524318 ADO524317:ADO524318 ANK524317:ANK524318 AXG524317:AXG524318 BHC524317:BHC524318 BQY524317:BQY524318 CAU524317:CAU524318 CKQ524317:CKQ524318 CUM524317:CUM524318 DEI524317:DEI524318 DOE524317:DOE524318 DYA524317:DYA524318 EHW524317:EHW524318 ERS524317:ERS524318 FBO524317:FBO524318 FLK524317:FLK524318 FVG524317:FVG524318 GFC524317:GFC524318 GOY524317:GOY524318 GYU524317:GYU524318 HIQ524317:HIQ524318 HSM524317:HSM524318 ICI524317:ICI524318 IME524317:IME524318 IWA524317:IWA524318 JFW524317:JFW524318 JPS524317:JPS524318 JZO524317:JZO524318 KJK524317:KJK524318 KTG524317:KTG524318 LDC524317:LDC524318 LMY524317:LMY524318 LWU524317:LWU524318 MGQ524317:MGQ524318 MQM524317:MQM524318 NAI524317:NAI524318 NKE524317:NKE524318 NUA524317:NUA524318 ODW524317:ODW524318 ONS524317:ONS524318 OXO524317:OXO524318 PHK524317:PHK524318 PRG524317:PRG524318 QBC524317:QBC524318 QKY524317:QKY524318 QUU524317:QUU524318 REQ524317:REQ524318 ROM524317:ROM524318 RYI524317:RYI524318 SIE524317:SIE524318 SSA524317:SSA524318 TBW524317:TBW524318 TLS524317:TLS524318 TVO524317:TVO524318 UFK524317:UFK524318 UPG524317:UPG524318 UZC524317:UZC524318 VIY524317:VIY524318 VSU524317:VSU524318 WCQ524317:WCQ524318 WMM524317:WMM524318 WWI524317:WWI524318 V589853:V589854 JW589853:JW589854 TS589853:TS589854 ADO589853:ADO589854 ANK589853:ANK589854 AXG589853:AXG589854 BHC589853:BHC589854 BQY589853:BQY589854 CAU589853:CAU589854 CKQ589853:CKQ589854 CUM589853:CUM589854 DEI589853:DEI589854 DOE589853:DOE589854 DYA589853:DYA589854 EHW589853:EHW589854 ERS589853:ERS589854 FBO589853:FBO589854 FLK589853:FLK589854 FVG589853:FVG589854 GFC589853:GFC589854 GOY589853:GOY589854 GYU589853:GYU589854 HIQ589853:HIQ589854 HSM589853:HSM589854 ICI589853:ICI589854 IME589853:IME589854 IWA589853:IWA589854 JFW589853:JFW589854 JPS589853:JPS589854 JZO589853:JZO589854 KJK589853:KJK589854 KTG589853:KTG589854 LDC589853:LDC589854 LMY589853:LMY589854 LWU589853:LWU589854 MGQ589853:MGQ589854 MQM589853:MQM589854 NAI589853:NAI589854 NKE589853:NKE589854 NUA589853:NUA589854 ODW589853:ODW589854 ONS589853:ONS589854 OXO589853:OXO589854 PHK589853:PHK589854 PRG589853:PRG589854 QBC589853:QBC589854 QKY589853:QKY589854 QUU589853:QUU589854 REQ589853:REQ589854 ROM589853:ROM589854 RYI589853:RYI589854 SIE589853:SIE589854 SSA589853:SSA589854 TBW589853:TBW589854 TLS589853:TLS589854 TVO589853:TVO589854 UFK589853:UFK589854 UPG589853:UPG589854 UZC589853:UZC589854 VIY589853:VIY589854 VSU589853:VSU589854 WCQ589853:WCQ589854 WMM589853:WMM589854 WWI589853:WWI589854 V655389:V655390 JW655389:JW655390 TS655389:TS655390 ADO655389:ADO655390 ANK655389:ANK655390 AXG655389:AXG655390 BHC655389:BHC655390 BQY655389:BQY655390 CAU655389:CAU655390 CKQ655389:CKQ655390 CUM655389:CUM655390 DEI655389:DEI655390 DOE655389:DOE655390 DYA655389:DYA655390 EHW655389:EHW655390 ERS655389:ERS655390 FBO655389:FBO655390 FLK655389:FLK655390 FVG655389:FVG655390 GFC655389:GFC655390 GOY655389:GOY655390 GYU655389:GYU655390 HIQ655389:HIQ655390 HSM655389:HSM655390 ICI655389:ICI655390 IME655389:IME655390 IWA655389:IWA655390 JFW655389:JFW655390 JPS655389:JPS655390 JZO655389:JZO655390 KJK655389:KJK655390 KTG655389:KTG655390 LDC655389:LDC655390 LMY655389:LMY655390 LWU655389:LWU655390 MGQ655389:MGQ655390 MQM655389:MQM655390 NAI655389:NAI655390 NKE655389:NKE655390 NUA655389:NUA655390 ODW655389:ODW655390 ONS655389:ONS655390 OXO655389:OXO655390 PHK655389:PHK655390 PRG655389:PRG655390 QBC655389:QBC655390 QKY655389:QKY655390 QUU655389:QUU655390 REQ655389:REQ655390 ROM655389:ROM655390 RYI655389:RYI655390 SIE655389:SIE655390 SSA655389:SSA655390 TBW655389:TBW655390 TLS655389:TLS655390 TVO655389:TVO655390 UFK655389:UFK655390 UPG655389:UPG655390 UZC655389:UZC655390 VIY655389:VIY655390 VSU655389:VSU655390 WCQ655389:WCQ655390 WMM655389:WMM655390 WWI655389:WWI655390 V720925:V720926 JW720925:JW720926 TS720925:TS720926 ADO720925:ADO720926 ANK720925:ANK720926 AXG720925:AXG720926 BHC720925:BHC720926 BQY720925:BQY720926 CAU720925:CAU720926 CKQ720925:CKQ720926 CUM720925:CUM720926 DEI720925:DEI720926 DOE720925:DOE720926 DYA720925:DYA720926 EHW720925:EHW720926 ERS720925:ERS720926 FBO720925:FBO720926 FLK720925:FLK720926 FVG720925:FVG720926 GFC720925:GFC720926 GOY720925:GOY720926 GYU720925:GYU720926 HIQ720925:HIQ720926 HSM720925:HSM720926 ICI720925:ICI720926 IME720925:IME720926 IWA720925:IWA720926 JFW720925:JFW720926 JPS720925:JPS720926 JZO720925:JZO720926 KJK720925:KJK720926 KTG720925:KTG720926 LDC720925:LDC720926 LMY720925:LMY720926 LWU720925:LWU720926 MGQ720925:MGQ720926 MQM720925:MQM720926 NAI720925:NAI720926 NKE720925:NKE720926 NUA720925:NUA720926 ODW720925:ODW720926 ONS720925:ONS720926 OXO720925:OXO720926 PHK720925:PHK720926 PRG720925:PRG720926 QBC720925:QBC720926 QKY720925:QKY720926 QUU720925:QUU720926 REQ720925:REQ720926 ROM720925:ROM720926 RYI720925:RYI720926 SIE720925:SIE720926 SSA720925:SSA720926 TBW720925:TBW720926 TLS720925:TLS720926 TVO720925:TVO720926 UFK720925:UFK720926 UPG720925:UPG720926 UZC720925:UZC720926 VIY720925:VIY720926 VSU720925:VSU720926 WCQ720925:WCQ720926 WMM720925:WMM720926 WWI720925:WWI720926 V786461:V786462 JW786461:JW786462 TS786461:TS786462 ADO786461:ADO786462 ANK786461:ANK786462 AXG786461:AXG786462 BHC786461:BHC786462 BQY786461:BQY786462 CAU786461:CAU786462 CKQ786461:CKQ786462 CUM786461:CUM786462 DEI786461:DEI786462 DOE786461:DOE786462 DYA786461:DYA786462 EHW786461:EHW786462 ERS786461:ERS786462 FBO786461:FBO786462 FLK786461:FLK786462 FVG786461:FVG786462 GFC786461:GFC786462 GOY786461:GOY786462 GYU786461:GYU786462 HIQ786461:HIQ786462 HSM786461:HSM786462 ICI786461:ICI786462 IME786461:IME786462 IWA786461:IWA786462 JFW786461:JFW786462 JPS786461:JPS786462 JZO786461:JZO786462 KJK786461:KJK786462 KTG786461:KTG786462 LDC786461:LDC786462 LMY786461:LMY786462 LWU786461:LWU786462 MGQ786461:MGQ786462 MQM786461:MQM786462 NAI786461:NAI786462 NKE786461:NKE786462 NUA786461:NUA786462 ODW786461:ODW786462 ONS786461:ONS786462 OXO786461:OXO786462 PHK786461:PHK786462 PRG786461:PRG786462 QBC786461:QBC786462 QKY786461:QKY786462 QUU786461:QUU786462 REQ786461:REQ786462 ROM786461:ROM786462 RYI786461:RYI786462 SIE786461:SIE786462 SSA786461:SSA786462 TBW786461:TBW786462 TLS786461:TLS786462 TVO786461:TVO786462 UFK786461:UFK786462 UPG786461:UPG786462 UZC786461:UZC786462 VIY786461:VIY786462 VSU786461:VSU786462 WCQ786461:WCQ786462 WMM786461:WMM786462 WWI786461:WWI786462 V851997:V851998 JW851997:JW851998 TS851997:TS851998 ADO851997:ADO851998 ANK851997:ANK851998 AXG851997:AXG851998 BHC851997:BHC851998 BQY851997:BQY851998 CAU851997:CAU851998 CKQ851997:CKQ851998 CUM851997:CUM851998 DEI851997:DEI851998 DOE851997:DOE851998 DYA851997:DYA851998 EHW851997:EHW851998 ERS851997:ERS851998 FBO851997:FBO851998 FLK851997:FLK851998 FVG851997:FVG851998 GFC851997:GFC851998 GOY851997:GOY851998 GYU851997:GYU851998 HIQ851997:HIQ851998 HSM851997:HSM851998 ICI851997:ICI851998 IME851997:IME851998 IWA851997:IWA851998 JFW851997:JFW851998 JPS851997:JPS851998 JZO851997:JZO851998 KJK851997:KJK851998 KTG851997:KTG851998 LDC851997:LDC851998 LMY851997:LMY851998 LWU851997:LWU851998 MGQ851997:MGQ851998 MQM851997:MQM851998 NAI851997:NAI851998 NKE851997:NKE851998 NUA851997:NUA851998 ODW851997:ODW851998 ONS851997:ONS851998 OXO851997:OXO851998 PHK851997:PHK851998 PRG851997:PRG851998 QBC851997:QBC851998 QKY851997:QKY851998 QUU851997:QUU851998 REQ851997:REQ851998 ROM851997:ROM851998 RYI851997:RYI851998 SIE851997:SIE851998 SSA851997:SSA851998 TBW851997:TBW851998 TLS851997:TLS851998 TVO851997:TVO851998 UFK851997:UFK851998 UPG851997:UPG851998 UZC851997:UZC851998 VIY851997:VIY851998 VSU851997:VSU851998 WCQ851997:WCQ851998 WMM851997:WMM851998 WWI851997:WWI851998 V917533:V917534 JW917533:JW917534 TS917533:TS917534 ADO917533:ADO917534 ANK917533:ANK917534 AXG917533:AXG917534 BHC917533:BHC917534 BQY917533:BQY917534 CAU917533:CAU917534 CKQ917533:CKQ917534 CUM917533:CUM917534 DEI917533:DEI917534 DOE917533:DOE917534 DYA917533:DYA917534 EHW917533:EHW917534 ERS917533:ERS917534 FBO917533:FBO917534 FLK917533:FLK917534 FVG917533:FVG917534 GFC917533:GFC917534 GOY917533:GOY917534 GYU917533:GYU917534 HIQ917533:HIQ917534 HSM917533:HSM917534 ICI917533:ICI917534 IME917533:IME917534 IWA917533:IWA917534 JFW917533:JFW917534 JPS917533:JPS917534 JZO917533:JZO917534 KJK917533:KJK917534 KTG917533:KTG917534 LDC917533:LDC917534 LMY917533:LMY917534 LWU917533:LWU917534 MGQ917533:MGQ917534 MQM917533:MQM917534 NAI917533:NAI917534 NKE917533:NKE917534 NUA917533:NUA917534 ODW917533:ODW917534 ONS917533:ONS917534 OXO917533:OXO917534 PHK917533:PHK917534 PRG917533:PRG917534 QBC917533:QBC917534 QKY917533:QKY917534 QUU917533:QUU917534 REQ917533:REQ917534 ROM917533:ROM917534 RYI917533:RYI917534 SIE917533:SIE917534 SSA917533:SSA917534 TBW917533:TBW917534 TLS917533:TLS917534 TVO917533:TVO917534 UFK917533:UFK917534 UPG917533:UPG917534 UZC917533:UZC917534 VIY917533:VIY917534 VSU917533:VSU917534 WCQ917533:WCQ917534 WMM917533:WMM917534 WWI917533:WWI917534 V983069:V983070 JW983069:JW983070 TS983069:TS983070 ADO983069:ADO983070 ANK983069:ANK983070 AXG983069:AXG983070 BHC983069:BHC983070 BQY983069:BQY983070 CAU983069:CAU983070 CKQ983069:CKQ983070 CUM983069:CUM983070 DEI983069:DEI983070 DOE983069:DOE983070 DYA983069:DYA983070 EHW983069:EHW983070 ERS983069:ERS983070 FBO983069:FBO983070 FLK983069:FLK983070 FVG983069:FVG983070 GFC983069:GFC983070 GOY983069:GOY983070 GYU983069:GYU983070 HIQ983069:HIQ983070 HSM983069:HSM983070 ICI983069:ICI983070 IME983069:IME983070 IWA983069:IWA983070 JFW983069:JFW983070 JPS983069:JPS983070 JZO983069:JZO983070 KJK983069:KJK983070 KTG983069:KTG983070 LDC983069:LDC983070 LMY983069:LMY983070 LWU983069:LWU983070 MGQ983069:MGQ983070 MQM983069:MQM983070 NAI983069:NAI983070 NKE983069:NKE983070 NUA983069:NUA983070 ODW983069:ODW983070 ONS983069:ONS983070 OXO983069:OXO983070 PHK983069:PHK983070 PRG983069:PRG983070 QBC983069:QBC983070 QKY983069:QKY983070 QUU983069:QUU983070 REQ983069:REQ983070 ROM983069:ROM983070 RYI983069:RYI983070 SIE983069:SIE983070 SSA983069:SSA983070 TBW983069:TBW983070 TLS983069:TLS983070 TVO983069:TVO983070 UFK983069:UFK983070 UPG983069:UPG983070 UZC983069:UZC983070 VIY983069:VIY983070 VSU983069:VSU983070 WCQ983069:WCQ983070 WMM983069:WMM983070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JW24 AH65565:AH65566 AH131101:AH131102 AH196637:AH196638 AH262173:AH262174 AH327709:AH327710 AH393245:AH393246 AH458781:AH458782 AH524317:AH524318 AH589853:AH589854 AH655389:AH655390 AH720925:AH720926 AH786461:AH786462 AH851997:AH851998 AH917533:AH917534 AH983069:AH983070 AH24 WMT29 WCX29 VTB29 VJF29 UZJ29 UPN29 UFR29 TVV29 TLZ29 TCD29 SSH29 SIL29 RYP29 ROT29 REX29 QVB29 QLF29 QBJ29 PRN29 PHR29 OXV29 ONZ29 OED29 NUH29 NKL29 NAP29 MQT29 MGX29 LXB29 LNF29 LDJ29 KTN29 KJR29 JZV29 JPZ29 JGD29 IWH29 IML29 ICP29 HST29 HIX29 GZB29 GPF29 GFJ29 FVN29 FLR29 FBV29 ERZ29 EID29 DYH29 DOL29 DEP29 CUT29 CKX29 CBB29 BRF29 BHJ29 AXN29 ANR29 ADV29 TZ29 KD29 V29 WWP29 AH29 WMT34 WCX34 VTB34 VJF34 UZJ34 UPN34 UFR34 TVV34 TLZ34 TCD34 SSH34 SIL34 RYP34 ROT34 REX34 QVB34 QLF34 QBJ34 PRN34 PHR34 OXV34 ONZ34 OED34 NUH34 NKL34 NAP34 MQT34 MGX34 LXB34 LNF34 LDJ34 KTN34 KJR34 JZV34 JPZ34 JGD34 IWH34 IML34 ICP34 HST34 HIX34 GZB34 GPF34 GFJ34 FVN34 FLR34 FBV34 ERZ34 EID34 DYH34 DOL34 DEP34 CUT34 CKX34 CBB34 BRF34 BHJ34 AXN34 ANR34 ADV34 TZ34 KD34 V34 WWP34 AH34"/>
    <dataValidation allowBlank="1" showInputMessage="1" showErrorMessage="1" prompt="Для выбора выполните двойной щелчок левой клавиши мыши по соответствующей ячейке." sqref="X65565:X65567 JY65565:JY65567 TU65565:TU65567 ADQ65565:ADQ65567 ANM65565:ANM65567 AXI65565:AXI65567 BHE65565:BHE65567 BRA65565:BRA65567 CAW65565:CAW65567 CKS65565:CKS65567 CUO65565:CUO65567 DEK65565:DEK65567 DOG65565:DOG65567 DYC65565:DYC65567 EHY65565:EHY65567 ERU65565:ERU65567 FBQ65565:FBQ65567 FLM65565:FLM65567 FVI65565:FVI65567 GFE65565:GFE65567 GPA65565:GPA65567 GYW65565:GYW65567 HIS65565:HIS65567 HSO65565:HSO65567 ICK65565:ICK65567 IMG65565:IMG65567 IWC65565:IWC65567 JFY65565:JFY65567 JPU65565:JPU65567 JZQ65565:JZQ65567 KJM65565:KJM65567 KTI65565:KTI65567 LDE65565:LDE65567 LNA65565:LNA65567 LWW65565:LWW65567 MGS65565:MGS65567 MQO65565:MQO65567 NAK65565:NAK65567 NKG65565:NKG65567 NUC65565:NUC65567 ODY65565:ODY65567 ONU65565:ONU65567 OXQ65565:OXQ65567 PHM65565:PHM65567 PRI65565:PRI65567 QBE65565:QBE65567 QLA65565:QLA65567 QUW65565:QUW65567 RES65565:RES65567 ROO65565:ROO65567 RYK65565:RYK65567 SIG65565:SIG65567 SSC65565:SSC65567 TBY65565:TBY65567 TLU65565:TLU65567 TVQ65565:TVQ65567 UFM65565:UFM65567 UPI65565:UPI65567 UZE65565:UZE65567 VJA65565:VJA65567 VSW65565:VSW65567 WCS65565:WCS65567 WMO65565:WMO65567 WWK65565:WWK65567 X131101:X131103 JY131101:JY131103 TU131101:TU131103 ADQ131101:ADQ131103 ANM131101:ANM131103 AXI131101:AXI131103 BHE131101:BHE131103 BRA131101:BRA131103 CAW131101:CAW131103 CKS131101:CKS131103 CUO131101:CUO131103 DEK131101:DEK131103 DOG131101:DOG131103 DYC131101:DYC131103 EHY131101:EHY131103 ERU131101:ERU131103 FBQ131101:FBQ131103 FLM131101:FLM131103 FVI131101:FVI131103 GFE131101:GFE131103 GPA131101:GPA131103 GYW131101:GYW131103 HIS131101:HIS131103 HSO131101:HSO131103 ICK131101:ICK131103 IMG131101:IMG131103 IWC131101:IWC131103 JFY131101:JFY131103 JPU131101:JPU131103 JZQ131101:JZQ131103 KJM131101:KJM131103 KTI131101:KTI131103 LDE131101:LDE131103 LNA131101:LNA131103 LWW131101:LWW131103 MGS131101:MGS131103 MQO131101:MQO131103 NAK131101:NAK131103 NKG131101:NKG131103 NUC131101:NUC131103 ODY131101:ODY131103 ONU131101:ONU131103 OXQ131101:OXQ131103 PHM131101:PHM131103 PRI131101:PRI131103 QBE131101:QBE131103 QLA131101:QLA131103 QUW131101:QUW131103 RES131101:RES131103 ROO131101:ROO131103 RYK131101:RYK131103 SIG131101:SIG131103 SSC131101:SSC131103 TBY131101:TBY131103 TLU131101:TLU131103 TVQ131101:TVQ131103 UFM131101:UFM131103 UPI131101:UPI131103 UZE131101:UZE131103 VJA131101:VJA131103 VSW131101:VSW131103 WCS131101:WCS131103 WMO131101:WMO131103 WWK131101:WWK131103 X196637:X196639 JY196637:JY196639 TU196637:TU196639 ADQ196637:ADQ196639 ANM196637:ANM196639 AXI196637:AXI196639 BHE196637:BHE196639 BRA196637:BRA196639 CAW196637:CAW196639 CKS196637:CKS196639 CUO196637:CUO196639 DEK196637:DEK196639 DOG196637:DOG196639 DYC196637:DYC196639 EHY196637:EHY196639 ERU196637:ERU196639 FBQ196637:FBQ196639 FLM196637:FLM196639 FVI196637:FVI196639 GFE196637:GFE196639 GPA196637:GPA196639 GYW196637:GYW196639 HIS196637:HIS196639 HSO196637:HSO196639 ICK196637:ICK196639 IMG196637:IMG196639 IWC196637:IWC196639 JFY196637:JFY196639 JPU196637:JPU196639 JZQ196637:JZQ196639 KJM196637:KJM196639 KTI196637:KTI196639 LDE196637:LDE196639 LNA196637:LNA196639 LWW196637:LWW196639 MGS196637:MGS196639 MQO196637:MQO196639 NAK196637:NAK196639 NKG196637:NKG196639 NUC196637:NUC196639 ODY196637:ODY196639 ONU196637:ONU196639 OXQ196637:OXQ196639 PHM196637:PHM196639 PRI196637:PRI196639 QBE196637:QBE196639 QLA196637:QLA196639 QUW196637:QUW196639 RES196637:RES196639 ROO196637:ROO196639 RYK196637:RYK196639 SIG196637:SIG196639 SSC196637:SSC196639 TBY196637:TBY196639 TLU196637:TLU196639 TVQ196637:TVQ196639 UFM196637:UFM196639 UPI196637:UPI196639 UZE196637:UZE196639 VJA196637:VJA196639 VSW196637:VSW196639 WCS196637:WCS196639 WMO196637:WMO196639 WWK196637:WWK196639 X262173:X262175 JY262173:JY262175 TU262173:TU262175 ADQ262173:ADQ262175 ANM262173:ANM262175 AXI262173:AXI262175 BHE262173:BHE262175 BRA262173:BRA262175 CAW262173:CAW262175 CKS262173:CKS262175 CUO262173:CUO262175 DEK262173:DEK262175 DOG262173:DOG262175 DYC262173:DYC262175 EHY262173:EHY262175 ERU262173:ERU262175 FBQ262173:FBQ262175 FLM262173:FLM262175 FVI262173:FVI262175 GFE262173:GFE262175 GPA262173:GPA262175 GYW262173:GYW262175 HIS262173:HIS262175 HSO262173:HSO262175 ICK262173:ICK262175 IMG262173:IMG262175 IWC262173:IWC262175 JFY262173:JFY262175 JPU262173:JPU262175 JZQ262173:JZQ262175 KJM262173:KJM262175 KTI262173:KTI262175 LDE262173:LDE262175 LNA262173:LNA262175 LWW262173:LWW262175 MGS262173:MGS262175 MQO262173:MQO262175 NAK262173:NAK262175 NKG262173:NKG262175 NUC262173:NUC262175 ODY262173:ODY262175 ONU262173:ONU262175 OXQ262173:OXQ262175 PHM262173:PHM262175 PRI262173:PRI262175 QBE262173:QBE262175 QLA262173:QLA262175 QUW262173:QUW262175 RES262173:RES262175 ROO262173:ROO262175 RYK262173:RYK262175 SIG262173:SIG262175 SSC262173:SSC262175 TBY262173:TBY262175 TLU262173:TLU262175 TVQ262173:TVQ262175 UFM262173:UFM262175 UPI262173:UPI262175 UZE262173:UZE262175 VJA262173:VJA262175 VSW262173:VSW262175 WCS262173:WCS262175 WMO262173:WMO262175 WWK262173:WWK262175 X327709:X327711 JY327709:JY327711 TU327709:TU327711 ADQ327709:ADQ327711 ANM327709:ANM327711 AXI327709:AXI327711 BHE327709:BHE327711 BRA327709:BRA327711 CAW327709:CAW327711 CKS327709:CKS327711 CUO327709:CUO327711 DEK327709:DEK327711 DOG327709:DOG327711 DYC327709:DYC327711 EHY327709:EHY327711 ERU327709:ERU327711 FBQ327709:FBQ327711 FLM327709:FLM327711 FVI327709:FVI327711 GFE327709:GFE327711 GPA327709:GPA327711 GYW327709:GYW327711 HIS327709:HIS327711 HSO327709:HSO327711 ICK327709:ICK327711 IMG327709:IMG327711 IWC327709:IWC327711 JFY327709:JFY327711 JPU327709:JPU327711 JZQ327709:JZQ327711 KJM327709:KJM327711 KTI327709:KTI327711 LDE327709:LDE327711 LNA327709:LNA327711 LWW327709:LWW327711 MGS327709:MGS327711 MQO327709:MQO327711 NAK327709:NAK327711 NKG327709:NKG327711 NUC327709:NUC327711 ODY327709:ODY327711 ONU327709:ONU327711 OXQ327709:OXQ327711 PHM327709:PHM327711 PRI327709:PRI327711 QBE327709:QBE327711 QLA327709:QLA327711 QUW327709:QUW327711 RES327709:RES327711 ROO327709:ROO327711 RYK327709:RYK327711 SIG327709:SIG327711 SSC327709:SSC327711 TBY327709:TBY327711 TLU327709:TLU327711 TVQ327709:TVQ327711 UFM327709:UFM327711 UPI327709:UPI327711 UZE327709:UZE327711 VJA327709:VJA327711 VSW327709:VSW327711 WCS327709:WCS327711 WMO327709:WMO327711 WWK327709:WWK327711 X393245:X393247 JY393245:JY393247 TU393245:TU393247 ADQ393245:ADQ393247 ANM393245:ANM393247 AXI393245:AXI393247 BHE393245:BHE393247 BRA393245:BRA393247 CAW393245:CAW393247 CKS393245:CKS393247 CUO393245:CUO393247 DEK393245:DEK393247 DOG393245:DOG393247 DYC393245:DYC393247 EHY393245:EHY393247 ERU393245:ERU393247 FBQ393245:FBQ393247 FLM393245:FLM393247 FVI393245:FVI393247 GFE393245:GFE393247 GPA393245:GPA393247 GYW393245:GYW393247 HIS393245:HIS393247 HSO393245:HSO393247 ICK393245:ICK393247 IMG393245:IMG393247 IWC393245:IWC393247 JFY393245:JFY393247 JPU393245:JPU393247 JZQ393245:JZQ393247 KJM393245:KJM393247 KTI393245:KTI393247 LDE393245:LDE393247 LNA393245:LNA393247 LWW393245:LWW393247 MGS393245:MGS393247 MQO393245:MQO393247 NAK393245:NAK393247 NKG393245:NKG393247 NUC393245:NUC393247 ODY393245:ODY393247 ONU393245:ONU393247 OXQ393245:OXQ393247 PHM393245:PHM393247 PRI393245:PRI393247 QBE393245:QBE393247 QLA393245:QLA393247 QUW393245:QUW393247 RES393245:RES393247 ROO393245:ROO393247 RYK393245:RYK393247 SIG393245:SIG393247 SSC393245:SSC393247 TBY393245:TBY393247 TLU393245:TLU393247 TVQ393245:TVQ393247 UFM393245:UFM393247 UPI393245:UPI393247 UZE393245:UZE393247 VJA393245:VJA393247 VSW393245:VSW393247 WCS393245:WCS393247 WMO393245:WMO393247 WWK393245:WWK393247 X458781:X458783 JY458781:JY458783 TU458781:TU458783 ADQ458781:ADQ458783 ANM458781:ANM458783 AXI458781:AXI458783 BHE458781:BHE458783 BRA458781:BRA458783 CAW458781:CAW458783 CKS458781:CKS458783 CUO458781:CUO458783 DEK458781:DEK458783 DOG458781:DOG458783 DYC458781:DYC458783 EHY458781:EHY458783 ERU458781:ERU458783 FBQ458781:FBQ458783 FLM458781:FLM458783 FVI458781:FVI458783 GFE458781:GFE458783 GPA458781:GPA458783 GYW458781:GYW458783 HIS458781:HIS458783 HSO458781:HSO458783 ICK458781:ICK458783 IMG458781:IMG458783 IWC458781:IWC458783 JFY458781:JFY458783 JPU458781:JPU458783 JZQ458781:JZQ458783 KJM458781:KJM458783 KTI458781:KTI458783 LDE458781:LDE458783 LNA458781:LNA458783 LWW458781:LWW458783 MGS458781:MGS458783 MQO458781:MQO458783 NAK458781:NAK458783 NKG458781:NKG458783 NUC458781:NUC458783 ODY458781:ODY458783 ONU458781:ONU458783 OXQ458781:OXQ458783 PHM458781:PHM458783 PRI458781:PRI458783 QBE458781:QBE458783 QLA458781:QLA458783 QUW458781:QUW458783 RES458781:RES458783 ROO458781:ROO458783 RYK458781:RYK458783 SIG458781:SIG458783 SSC458781:SSC458783 TBY458781:TBY458783 TLU458781:TLU458783 TVQ458781:TVQ458783 UFM458781:UFM458783 UPI458781:UPI458783 UZE458781:UZE458783 VJA458781:VJA458783 VSW458781:VSW458783 WCS458781:WCS458783 WMO458781:WMO458783 WWK458781:WWK458783 X524317:X524319 JY524317:JY524319 TU524317:TU524319 ADQ524317:ADQ524319 ANM524317:ANM524319 AXI524317:AXI524319 BHE524317:BHE524319 BRA524317:BRA524319 CAW524317:CAW524319 CKS524317:CKS524319 CUO524317:CUO524319 DEK524317:DEK524319 DOG524317:DOG524319 DYC524317:DYC524319 EHY524317:EHY524319 ERU524317:ERU524319 FBQ524317:FBQ524319 FLM524317:FLM524319 FVI524317:FVI524319 GFE524317:GFE524319 GPA524317:GPA524319 GYW524317:GYW524319 HIS524317:HIS524319 HSO524317:HSO524319 ICK524317:ICK524319 IMG524317:IMG524319 IWC524317:IWC524319 JFY524317:JFY524319 JPU524317:JPU524319 JZQ524317:JZQ524319 KJM524317:KJM524319 KTI524317:KTI524319 LDE524317:LDE524319 LNA524317:LNA524319 LWW524317:LWW524319 MGS524317:MGS524319 MQO524317:MQO524319 NAK524317:NAK524319 NKG524317:NKG524319 NUC524317:NUC524319 ODY524317:ODY524319 ONU524317:ONU524319 OXQ524317:OXQ524319 PHM524317:PHM524319 PRI524317:PRI524319 QBE524317:QBE524319 QLA524317:QLA524319 QUW524317:QUW524319 RES524317:RES524319 ROO524317:ROO524319 RYK524317:RYK524319 SIG524317:SIG524319 SSC524317:SSC524319 TBY524317:TBY524319 TLU524317:TLU524319 TVQ524317:TVQ524319 UFM524317:UFM524319 UPI524317:UPI524319 UZE524317:UZE524319 VJA524317:VJA524319 VSW524317:VSW524319 WCS524317:WCS524319 WMO524317:WMO524319 WWK524317:WWK524319 X589853:X589855 JY589853:JY589855 TU589853:TU589855 ADQ589853:ADQ589855 ANM589853:ANM589855 AXI589853:AXI589855 BHE589853:BHE589855 BRA589853:BRA589855 CAW589853:CAW589855 CKS589853:CKS589855 CUO589853:CUO589855 DEK589853:DEK589855 DOG589853:DOG589855 DYC589853:DYC589855 EHY589853:EHY589855 ERU589853:ERU589855 FBQ589853:FBQ589855 FLM589853:FLM589855 FVI589853:FVI589855 GFE589853:GFE589855 GPA589853:GPA589855 GYW589853:GYW589855 HIS589853:HIS589855 HSO589853:HSO589855 ICK589853:ICK589855 IMG589853:IMG589855 IWC589853:IWC589855 JFY589853:JFY589855 JPU589853:JPU589855 JZQ589853:JZQ589855 KJM589853:KJM589855 KTI589853:KTI589855 LDE589853:LDE589855 LNA589853:LNA589855 LWW589853:LWW589855 MGS589853:MGS589855 MQO589853:MQO589855 NAK589853:NAK589855 NKG589853:NKG589855 NUC589853:NUC589855 ODY589853:ODY589855 ONU589853:ONU589855 OXQ589853:OXQ589855 PHM589853:PHM589855 PRI589853:PRI589855 QBE589853:QBE589855 QLA589853:QLA589855 QUW589853:QUW589855 RES589853:RES589855 ROO589853:ROO589855 RYK589853:RYK589855 SIG589853:SIG589855 SSC589853:SSC589855 TBY589853:TBY589855 TLU589853:TLU589855 TVQ589853:TVQ589855 UFM589853:UFM589855 UPI589853:UPI589855 UZE589853:UZE589855 VJA589853:VJA589855 VSW589853:VSW589855 WCS589853:WCS589855 WMO589853:WMO589855 WWK589853:WWK589855 X655389:X655391 JY655389:JY655391 TU655389:TU655391 ADQ655389:ADQ655391 ANM655389:ANM655391 AXI655389:AXI655391 BHE655389:BHE655391 BRA655389:BRA655391 CAW655389:CAW655391 CKS655389:CKS655391 CUO655389:CUO655391 DEK655389:DEK655391 DOG655389:DOG655391 DYC655389:DYC655391 EHY655389:EHY655391 ERU655389:ERU655391 FBQ655389:FBQ655391 FLM655389:FLM655391 FVI655389:FVI655391 GFE655389:GFE655391 GPA655389:GPA655391 GYW655389:GYW655391 HIS655389:HIS655391 HSO655389:HSO655391 ICK655389:ICK655391 IMG655389:IMG655391 IWC655389:IWC655391 JFY655389:JFY655391 JPU655389:JPU655391 JZQ655389:JZQ655391 KJM655389:KJM655391 KTI655389:KTI655391 LDE655389:LDE655391 LNA655389:LNA655391 LWW655389:LWW655391 MGS655389:MGS655391 MQO655389:MQO655391 NAK655389:NAK655391 NKG655389:NKG655391 NUC655389:NUC655391 ODY655389:ODY655391 ONU655389:ONU655391 OXQ655389:OXQ655391 PHM655389:PHM655391 PRI655389:PRI655391 QBE655389:QBE655391 QLA655389:QLA655391 QUW655389:QUW655391 RES655389:RES655391 ROO655389:ROO655391 RYK655389:RYK655391 SIG655389:SIG655391 SSC655389:SSC655391 TBY655389:TBY655391 TLU655389:TLU655391 TVQ655389:TVQ655391 UFM655389:UFM655391 UPI655389:UPI655391 UZE655389:UZE655391 VJA655389:VJA655391 VSW655389:VSW655391 WCS655389:WCS655391 WMO655389:WMO655391 WWK655389:WWK655391 X720925:X720927 JY720925:JY720927 TU720925:TU720927 ADQ720925:ADQ720927 ANM720925:ANM720927 AXI720925:AXI720927 BHE720925:BHE720927 BRA720925:BRA720927 CAW720925:CAW720927 CKS720925:CKS720927 CUO720925:CUO720927 DEK720925:DEK720927 DOG720925:DOG720927 DYC720925:DYC720927 EHY720925:EHY720927 ERU720925:ERU720927 FBQ720925:FBQ720927 FLM720925:FLM720927 FVI720925:FVI720927 GFE720925:GFE720927 GPA720925:GPA720927 GYW720925:GYW720927 HIS720925:HIS720927 HSO720925:HSO720927 ICK720925:ICK720927 IMG720925:IMG720927 IWC720925:IWC720927 JFY720925:JFY720927 JPU720925:JPU720927 JZQ720925:JZQ720927 KJM720925:KJM720927 KTI720925:KTI720927 LDE720925:LDE720927 LNA720925:LNA720927 LWW720925:LWW720927 MGS720925:MGS720927 MQO720925:MQO720927 NAK720925:NAK720927 NKG720925:NKG720927 NUC720925:NUC720927 ODY720925:ODY720927 ONU720925:ONU720927 OXQ720925:OXQ720927 PHM720925:PHM720927 PRI720925:PRI720927 QBE720925:QBE720927 QLA720925:QLA720927 QUW720925:QUW720927 RES720925:RES720927 ROO720925:ROO720927 RYK720925:RYK720927 SIG720925:SIG720927 SSC720925:SSC720927 TBY720925:TBY720927 TLU720925:TLU720927 TVQ720925:TVQ720927 UFM720925:UFM720927 UPI720925:UPI720927 UZE720925:UZE720927 VJA720925:VJA720927 VSW720925:VSW720927 WCS720925:WCS720927 WMO720925:WMO720927 WWK720925:WWK720927 X786461:X786463 JY786461:JY786463 TU786461:TU786463 ADQ786461:ADQ786463 ANM786461:ANM786463 AXI786461:AXI786463 BHE786461:BHE786463 BRA786461:BRA786463 CAW786461:CAW786463 CKS786461:CKS786463 CUO786461:CUO786463 DEK786461:DEK786463 DOG786461:DOG786463 DYC786461:DYC786463 EHY786461:EHY786463 ERU786461:ERU786463 FBQ786461:FBQ786463 FLM786461:FLM786463 FVI786461:FVI786463 GFE786461:GFE786463 GPA786461:GPA786463 GYW786461:GYW786463 HIS786461:HIS786463 HSO786461:HSO786463 ICK786461:ICK786463 IMG786461:IMG786463 IWC786461:IWC786463 JFY786461:JFY786463 JPU786461:JPU786463 JZQ786461:JZQ786463 KJM786461:KJM786463 KTI786461:KTI786463 LDE786461:LDE786463 LNA786461:LNA786463 LWW786461:LWW786463 MGS786461:MGS786463 MQO786461:MQO786463 NAK786461:NAK786463 NKG786461:NKG786463 NUC786461:NUC786463 ODY786461:ODY786463 ONU786461:ONU786463 OXQ786461:OXQ786463 PHM786461:PHM786463 PRI786461:PRI786463 QBE786461:QBE786463 QLA786461:QLA786463 QUW786461:QUW786463 RES786461:RES786463 ROO786461:ROO786463 RYK786461:RYK786463 SIG786461:SIG786463 SSC786461:SSC786463 TBY786461:TBY786463 TLU786461:TLU786463 TVQ786461:TVQ786463 UFM786461:UFM786463 UPI786461:UPI786463 UZE786461:UZE786463 VJA786461:VJA786463 VSW786461:VSW786463 WCS786461:WCS786463 WMO786461:WMO786463 WWK786461:WWK786463 X851997:X851999 JY851997:JY851999 TU851997:TU851999 ADQ851997:ADQ851999 ANM851997:ANM851999 AXI851997:AXI851999 BHE851997:BHE851999 BRA851997:BRA851999 CAW851997:CAW851999 CKS851997:CKS851999 CUO851997:CUO851999 DEK851997:DEK851999 DOG851997:DOG851999 DYC851997:DYC851999 EHY851997:EHY851999 ERU851997:ERU851999 FBQ851997:FBQ851999 FLM851997:FLM851999 FVI851997:FVI851999 GFE851997:GFE851999 GPA851997:GPA851999 GYW851997:GYW851999 HIS851997:HIS851999 HSO851997:HSO851999 ICK851997:ICK851999 IMG851997:IMG851999 IWC851997:IWC851999 JFY851997:JFY851999 JPU851997:JPU851999 JZQ851997:JZQ851999 KJM851997:KJM851999 KTI851997:KTI851999 LDE851997:LDE851999 LNA851997:LNA851999 LWW851997:LWW851999 MGS851997:MGS851999 MQO851997:MQO851999 NAK851997:NAK851999 NKG851997:NKG851999 NUC851997:NUC851999 ODY851997:ODY851999 ONU851997:ONU851999 OXQ851997:OXQ851999 PHM851997:PHM851999 PRI851997:PRI851999 QBE851997:QBE851999 QLA851997:QLA851999 QUW851997:QUW851999 RES851997:RES851999 ROO851997:ROO851999 RYK851997:RYK851999 SIG851997:SIG851999 SSC851997:SSC851999 TBY851997:TBY851999 TLU851997:TLU851999 TVQ851997:TVQ851999 UFM851997:UFM851999 UPI851997:UPI851999 UZE851997:UZE851999 VJA851997:VJA851999 VSW851997:VSW851999 WCS851997:WCS851999 WMO851997:WMO851999 WWK851997:WWK851999 X917533:X917535 JY917533:JY917535 TU917533:TU917535 ADQ917533:ADQ917535 ANM917533:ANM917535 AXI917533:AXI917535 BHE917533:BHE917535 BRA917533:BRA917535 CAW917533:CAW917535 CKS917533:CKS917535 CUO917533:CUO917535 DEK917533:DEK917535 DOG917533:DOG917535 DYC917533:DYC917535 EHY917533:EHY917535 ERU917533:ERU917535 FBQ917533:FBQ917535 FLM917533:FLM917535 FVI917533:FVI917535 GFE917533:GFE917535 GPA917533:GPA917535 GYW917533:GYW917535 HIS917533:HIS917535 HSO917533:HSO917535 ICK917533:ICK917535 IMG917533:IMG917535 IWC917533:IWC917535 JFY917533:JFY917535 JPU917533:JPU917535 JZQ917533:JZQ917535 KJM917533:KJM917535 KTI917533:KTI917535 LDE917533:LDE917535 LNA917533:LNA917535 LWW917533:LWW917535 MGS917533:MGS917535 MQO917533:MQO917535 NAK917533:NAK917535 NKG917533:NKG917535 NUC917533:NUC917535 ODY917533:ODY917535 ONU917533:ONU917535 OXQ917533:OXQ917535 PHM917533:PHM917535 PRI917533:PRI917535 QBE917533:QBE917535 QLA917533:QLA917535 QUW917533:QUW917535 RES917533:RES917535 ROO917533:ROO917535 RYK917533:RYK917535 SIG917533:SIG917535 SSC917533:SSC917535 TBY917533:TBY917535 TLU917533:TLU917535 TVQ917533:TVQ917535 UFM917533:UFM917535 UPI917533:UPI917535 UZE917533:UZE917535 VJA917533:VJA917535 VSW917533:VSW917535 WCS917533:WCS917535 WMO917533:WMO917535 WWK917533:WWK917535 X983069:X983071 JY983069:JY983071 TU983069:TU983071 ADQ983069:ADQ983071 ANM983069:ANM983071 AXI983069:AXI983071 BHE983069:BHE983071 BRA983069:BRA983071 CAW983069:CAW983071 CKS983069:CKS983071 CUO983069:CUO983071 DEK983069:DEK983071 DOG983069:DOG983071 DYC983069:DYC983071 EHY983069:EHY983071 ERU983069:ERU983071 FBQ983069:FBQ983071 FLM983069:FLM983071 FVI983069:FVI983071 GFE983069:GFE983071 GPA983069:GPA983071 GYW983069:GYW983071 HIS983069:HIS983071 HSO983069:HSO983071 ICK983069:ICK983071 IMG983069:IMG983071 IWC983069:IWC983071 JFY983069:JFY983071 JPU983069:JPU983071 JZQ983069:JZQ983071 KJM983069:KJM983071 KTI983069:KTI983071 LDE983069:LDE983071 LNA983069:LNA983071 LWW983069:LWW983071 MGS983069:MGS983071 MQO983069:MQO983071 NAK983069:NAK983071 NKG983069:NKG983071 NUC983069:NUC983071 ODY983069:ODY983071 ONU983069:ONU983071 OXQ983069:OXQ983071 PHM983069:PHM983071 PRI983069:PRI983071 QBE983069:QBE983071 QLA983069:QLA983071 QUW983069:QUW983071 RES983069:RES983071 ROO983069:ROO983071 RYK983069:RYK983071 SIG983069:SIG983071 SSC983069:SSC983071 TBY983069:TBY983071 TLU983069:TLU983071 TVQ983069:TVQ983071 UFM983069:UFM983071 UPI983069:UPI983071 UZE983069:UZE983071 VJA983069:VJA983071 VSW983069:VSW983071 WCS983069:WCS983071 WMO983069:WMO983071 WWK983069:WWK983071 WWM983069:WWM983070 Z196637:Z196638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Z262173:Z262174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Z327709:Z327710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Z393245:Z393246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Z458781:Z458782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Z524317:Z524318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Z589853:Z589854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Z655389:Z655390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Z720925:Z720926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Z786461:Z786462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Z851997:Z851998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Z917533:Z917534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Z983069:Z983070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Z65565:Z65566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Z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MO24:WMO25 WWK24:WWK25 X24:X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Z131101:Z131102 AJ65565:AJ65567 AJ131101:AJ131103 AJ196637:AJ196639 AJ262173:AJ262175 AJ327709:AJ327711 AJ393245:AJ393247 AJ458781:AJ458783 AJ524317:AJ524319 AJ589853:AJ589855 AJ655389:AJ655391 AJ720925:AJ720927 AJ786461:AJ786463 AJ851997:AJ851999 AJ917533:AJ917535 AJ983069:AJ983071 AL196637:AL196638 AL262173:AL262174 AL327709:AL327710 AL393245:AL393246 AL458781:AL458782 AL524317:AL524318 AL589853:AL589854 AL655389:AL655390 AL720925:AL720926 AL786461:AL786462 AL851997:AL851998 AL917533:AL917534 AL983069:AL983070 AL65565:AL65566 AL131101:AL131102 AL24 AJ24:AJ25 UZN29 UPR29 UFV29 TVZ29 TMD29 TCH29 SSL29 SIP29 RYT29 ROX29 RFB29 QVF29 QLJ29 QBN29 PRR29 PHV29 OXZ29 OOD29 OEH29 NUL29 NKP29 NAT29 MQX29 MHB29 LXF29 LNJ29 LDN29 KTR29 KJV29 JZZ29 JQD29 JGH29 IWL29 IMP29 ICT29 HSX29 HJB29 GZF29 GPJ29 GFN29 FVR29 FLV29 FBZ29 ESD29 EIH29 DYL29 DOP29 DET29 CUX29 CLB29 CBF29 BRJ29 BHN29 AXR29 ANV29 ADZ29 UD29 KH29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X29:X30 WWT29 WMX29 WDB29 VTF29 VJJ29 Z29 AJ29:AJ30 AL29 UZN34 UPR34 UFV34 TVZ34 TMD34 TCH34 SSL34 SIP34 RYT34 ROX34 RFB34 QVF34 QLJ34 QBN34 PRR34 PHV34 OXZ34 OOD34 OEH34 NUL34 NKP34 NAT34 MQX34 MHB34 LXF34 LNJ34 LDN34 KTR34 KJV34 JZZ34 JQD34 JGH34 IWL34 IMP34 ICT34 HSX34 HJB34 GZF34 GPJ34 GFN34 FVR34 FLV34 FBZ34 ESD34 EIH34 DYL34 DOP34 DET34 CUX34 CLB34 CBF34 BRJ34 BHN34 AXR34 ANV34 ADZ34 UD34 KH34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X34:X35 WWT34 WMX34 WDB34 VTF34 VJJ34 Z34 AJ34:AJ35 AL34"/>
    <dataValidation type="textLength" operator="lessThanOrEqual" allowBlank="1" showInputMessage="1" showErrorMessage="1" errorTitle="Ошибка" error="Допускается ввод не более 900 символов!" prompt="Укажите поставщика" sqref="WVZ983070 M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M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M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M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M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M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M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M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M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M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M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M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M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M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M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AA24:AB24 O29:P29 AA29:AB29 O34:P34 AA34:AB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14" t="s">
        <v>490</v>
      </c>
      <c r="G2" s="1215"/>
      <c r="H2" s="1216"/>
      <c r="I2" s="435"/>
    </row>
    <row r="3" spans="1:20" ht="3" customHeight="1"/>
    <row r="4" spans="1:20" s="190" customFormat="1" ht="11.25">
      <c r="A4" s="213"/>
      <c r="B4" s="213"/>
      <c r="C4" s="213"/>
      <c r="D4" s="213"/>
      <c r="F4" s="1163" t="s">
        <v>453</v>
      </c>
      <c r="G4" s="1163"/>
      <c r="H4" s="1163"/>
      <c r="I4" s="1217" t="s">
        <v>454</v>
      </c>
      <c r="J4" s="213"/>
      <c r="K4" s="213"/>
      <c r="L4" s="213"/>
      <c r="M4" s="213"/>
      <c r="N4" s="213"/>
      <c r="O4" s="213"/>
      <c r="P4" s="213"/>
      <c r="Q4" s="213"/>
      <c r="R4" s="213"/>
      <c r="S4" s="213"/>
      <c r="T4" s="213"/>
    </row>
    <row r="5" spans="1:20" s="190" customFormat="1" ht="11.25" customHeight="1">
      <c r="A5" s="213"/>
      <c r="B5" s="213"/>
      <c r="C5" s="213"/>
      <c r="D5" s="213"/>
      <c r="F5" s="318" t="s">
        <v>91</v>
      </c>
      <c r="G5" s="336" t="s">
        <v>456</v>
      </c>
      <c r="H5" s="317" t="s">
        <v>441</v>
      </c>
      <c r="I5" s="1217"/>
      <c r="J5" s="213"/>
      <c r="K5" s="213"/>
      <c r="L5" s="213"/>
      <c r="M5" s="213"/>
      <c r="N5" s="213"/>
      <c r="O5" s="213"/>
      <c r="P5" s="213"/>
      <c r="Q5" s="213"/>
      <c r="R5" s="213"/>
      <c r="S5" s="213"/>
      <c r="T5" s="213"/>
    </row>
    <row r="6" spans="1:20" s="190" customFormat="1" ht="12" customHeight="1">
      <c r="A6" s="213"/>
      <c r="B6" s="213"/>
      <c r="C6" s="213"/>
      <c r="D6" s="213"/>
      <c r="F6" s="319" t="s">
        <v>92</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491</v>
      </c>
      <c r="H7" s="316" t="str">
        <f>IF(dateCh="","",dateCh)</f>
        <v>20.12.2021</v>
      </c>
      <c r="I7" s="196" t="s">
        <v>492</v>
      </c>
      <c r="J7" s="333"/>
      <c r="K7" s="213"/>
      <c r="L7" s="213"/>
      <c r="M7" s="213"/>
      <c r="N7" s="213"/>
      <c r="O7" s="213"/>
      <c r="P7" s="213"/>
      <c r="Q7" s="213"/>
      <c r="R7" s="213"/>
      <c r="S7" s="213"/>
      <c r="T7" s="213"/>
    </row>
    <row r="8" spans="1:20" s="190" customFormat="1" ht="45">
      <c r="A8" s="1218">
        <v>1</v>
      </c>
      <c r="B8" s="213"/>
      <c r="C8" s="213"/>
      <c r="D8" s="213"/>
      <c r="F8" s="334" t="str">
        <f>"2." &amp;mergeValue(A8)</f>
        <v>2.1</v>
      </c>
      <c r="G8" s="416" t="s">
        <v>493</v>
      </c>
      <c r="H8" s="316"/>
      <c r="I8" s="196" t="s">
        <v>588</v>
      </c>
      <c r="J8" s="333"/>
      <c r="K8" s="213"/>
      <c r="L8" s="213"/>
      <c r="M8" s="213"/>
      <c r="N8" s="213"/>
      <c r="O8" s="213"/>
      <c r="P8" s="213"/>
      <c r="Q8" s="213"/>
      <c r="R8" s="213"/>
      <c r="S8" s="213"/>
      <c r="T8" s="213"/>
    </row>
    <row r="9" spans="1:20" s="190" customFormat="1" ht="22.5">
      <c r="A9" s="1218"/>
      <c r="B9" s="213"/>
      <c r="C9" s="213"/>
      <c r="D9" s="213"/>
      <c r="F9" s="334" t="str">
        <f>"3." &amp;mergeValue(A9)</f>
        <v>3.1</v>
      </c>
      <c r="G9" s="416" t="s">
        <v>494</v>
      </c>
      <c r="H9" s="316"/>
      <c r="I9" s="196" t="s">
        <v>586</v>
      </c>
      <c r="J9" s="333"/>
      <c r="K9" s="213"/>
      <c r="L9" s="213"/>
      <c r="M9" s="213"/>
      <c r="N9" s="213"/>
      <c r="O9" s="213"/>
      <c r="P9" s="213"/>
      <c r="Q9" s="213"/>
      <c r="R9" s="213"/>
      <c r="S9" s="213"/>
      <c r="T9" s="213"/>
    </row>
    <row r="10" spans="1:20" s="190" customFormat="1" ht="22.5">
      <c r="A10" s="1218"/>
      <c r="B10" s="213"/>
      <c r="C10" s="213"/>
      <c r="D10" s="213"/>
      <c r="F10" s="334" t="str">
        <f>"4."&amp;mergeValue(A10)</f>
        <v>4.1</v>
      </c>
      <c r="G10" s="416" t="s">
        <v>495</v>
      </c>
      <c r="H10" s="317" t="s">
        <v>457</v>
      </c>
      <c r="I10" s="196"/>
      <c r="J10" s="333"/>
      <c r="K10" s="213"/>
      <c r="L10" s="213"/>
      <c r="M10" s="213"/>
      <c r="N10" s="213"/>
      <c r="O10" s="213"/>
      <c r="P10" s="213"/>
      <c r="Q10" s="213"/>
      <c r="R10" s="213"/>
      <c r="S10" s="213"/>
      <c r="T10" s="213"/>
    </row>
    <row r="11" spans="1:20" s="190" customFormat="1" ht="18.75">
      <c r="A11" s="1218"/>
      <c r="B11" s="1218">
        <v>1</v>
      </c>
      <c r="C11" s="343"/>
      <c r="D11" s="343"/>
      <c r="F11" s="334" t="str">
        <f>"4."&amp;mergeValue(A11) &amp;"."&amp;mergeValue(B11)</f>
        <v>4.1.1</v>
      </c>
      <c r="G11" s="323" t="s">
        <v>590</v>
      </c>
      <c r="H11" s="316" t="str">
        <f>IF(region_name="","",region_name)</f>
        <v>Ленинградская область</v>
      </c>
      <c r="I11" s="196" t="s">
        <v>498</v>
      </c>
      <c r="J11" s="333"/>
      <c r="K11" s="213"/>
      <c r="L11" s="213"/>
      <c r="M11" s="213"/>
      <c r="N11" s="213"/>
      <c r="O11" s="213"/>
      <c r="P11" s="213"/>
      <c r="Q11" s="213"/>
      <c r="R11" s="213"/>
      <c r="S11" s="213"/>
      <c r="T11" s="213"/>
    </row>
    <row r="12" spans="1:20" s="190" customFormat="1" ht="22.5">
      <c r="A12" s="1218"/>
      <c r="B12" s="1218"/>
      <c r="C12" s="1218">
        <v>1</v>
      </c>
      <c r="D12" s="343"/>
      <c r="F12" s="334" t="str">
        <f>"4."&amp;mergeValue(A12) &amp;"."&amp;mergeValue(B12)&amp;"."&amp;mergeValue(C12)</f>
        <v>4.1.1.1</v>
      </c>
      <c r="G12" s="340" t="s">
        <v>496</v>
      </c>
      <c r="H12" s="316"/>
      <c r="I12" s="196" t="s">
        <v>499</v>
      </c>
      <c r="J12" s="333"/>
      <c r="K12" s="213"/>
      <c r="L12" s="213"/>
      <c r="M12" s="213"/>
      <c r="N12" s="213"/>
      <c r="O12" s="213"/>
      <c r="P12" s="213"/>
      <c r="Q12" s="213"/>
      <c r="R12" s="213"/>
      <c r="S12" s="213"/>
      <c r="T12" s="213"/>
    </row>
    <row r="13" spans="1:20" s="190" customFormat="1" ht="39" customHeight="1">
      <c r="A13" s="1218"/>
      <c r="B13" s="1218"/>
      <c r="C13" s="1218"/>
      <c r="D13" s="343">
        <v>1</v>
      </c>
      <c r="F13" s="334" t="str">
        <f>"4."&amp;mergeValue(A13) &amp;"."&amp;mergeValue(B13)&amp;"."&amp;mergeValue(C13)&amp;"."&amp;mergeValue(D13)</f>
        <v>4.1.1.1.1</v>
      </c>
      <c r="G13" s="419" t="s">
        <v>497</v>
      </c>
      <c r="H13" s="316"/>
      <c r="I13" s="1219" t="s">
        <v>589</v>
      </c>
      <c r="J13" s="333"/>
      <c r="K13" s="213"/>
      <c r="L13" s="213"/>
      <c r="M13" s="213"/>
      <c r="N13" s="213"/>
      <c r="O13" s="213"/>
      <c r="P13" s="213"/>
      <c r="Q13" s="213"/>
      <c r="R13" s="213"/>
      <c r="S13" s="213"/>
      <c r="T13" s="213"/>
    </row>
    <row r="14" spans="1:20" s="190" customFormat="1" ht="18.75">
      <c r="A14" s="1218"/>
      <c r="B14" s="1218"/>
      <c r="C14" s="1218"/>
      <c r="D14" s="343"/>
      <c r="F14" s="337"/>
      <c r="G14" s="150" t="s">
        <v>4</v>
      </c>
      <c r="H14" s="342"/>
      <c r="I14" s="1219"/>
      <c r="J14" s="333"/>
      <c r="K14" s="213"/>
      <c r="L14" s="213"/>
      <c r="M14" s="213"/>
      <c r="N14" s="213"/>
      <c r="O14" s="213"/>
      <c r="P14" s="213"/>
      <c r="Q14" s="213"/>
      <c r="R14" s="213"/>
      <c r="S14" s="213"/>
      <c r="T14" s="213"/>
    </row>
    <row r="15" spans="1:20" s="190" customFormat="1" ht="18.75">
      <c r="A15" s="1218"/>
      <c r="B15" s="1218"/>
      <c r="C15" s="343"/>
      <c r="D15" s="343"/>
      <c r="F15" s="337"/>
      <c r="G15" s="149" t="s">
        <v>402</v>
      </c>
      <c r="H15" s="338"/>
      <c r="I15" s="339"/>
      <c r="J15" s="333"/>
      <c r="K15" s="213"/>
      <c r="L15" s="213"/>
      <c r="M15" s="213"/>
      <c r="N15" s="213"/>
      <c r="O15" s="213"/>
      <c r="P15" s="213"/>
      <c r="Q15" s="213"/>
      <c r="R15" s="213"/>
      <c r="S15" s="213"/>
      <c r="T15" s="213"/>
    </row>
    <row r="16" spans="1:20" s="190" customFormat="1" ht="18.75">
      <c r="A16" s="1218"/>
      <c r="B16" s="213"/>
      <c r="C16" s="213"/>
      <c r="D16" s="213"/>
      <c r="F16" s="337"/>
      <c r="G16" s="155" t="s">
        <v>505</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504</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13" t="s">
        <v>591</v>
      </c>
      <c r="H19" s="121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workbookViewId="0"/>
  </sheetViews>
  <sheetFormatPr defaultColWidth="10.5703125" defaultRowHeight="14.25"/>
  <cols>
    <col min="1" max="6" width="10.5703125" style="500" hidden="1" customWidth="1"/>
    <col min="7" max="8" width="7" style="506"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0"/>
    <col min="36" max="36" width="13.42578125" style="500" customWidth="1"/>
    <col min="37" max="37" width="10.5703125" style="500"/>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4" t="s">
        <v>671</v>
      </c>
      <c r="M5" s="1234"/>
      <c r="N5" s="1234"/>
      <c r="O5" s="1234"/>
      <c r="P5" s="1234"/>
      <c r="Q5" s="1234"/>
      <c r="R5" s="1234"/>
      <c r="S5" s="1234"/>
      <c r="T5" s="1234"/>
      <c r="U5" s="579"/>
      <c r="V5" s="579"/>
      <c r="W5" s="523"/>
      <c r="X5" s="523"/>
      <c r="Y5" s="585"/>
      <c r="Z5" s="585"/>
      <c r="AA5" s="585"/>
      <c r="AB5" s="585"/>
      <c r="AC5" s="585"/>
      <c r="AD5" s="585"/>
      <c r="AE5" s="497"/>
    </row>
    <row r="6" spans="1:37" ht="3" customHeight="1">
      <c r="J6" s="482"/>
      <c r="K6" s="482"/>
      <c r="L6" s="478"/>
      <c r="M6" s="478"/>
      <c r="N6" s="478"/>
      <c r="O6" s="481"/>
      <c r="P6" s="481"/>
      <c r="Q6" s="481"/>
      <c r="R6" s="481"/>
      <c r="S6" s="481"/>
      <c r="T6" s="481"/>
      <c r="U6" s="478"/>
    </row>
    <row r="7" spans="1:37" s="523" customFormat="1" ht="22.5">
      <c r="A7" s="585"/>
      <c r="B7" s="585"/>
      <c r="C7" s="585"/>
      <c r="D7" s="585"/>
      <c r="E7" s="585"/>
      <c r="F7" s="585"/>
      <c r="G7" s="591"/>
      <c r="H7" s="591"/>
      <c r="I7" s="531"/>
      <c r="J7" s="529"/>
      <c r="K7" s="529"/>
      <c r="L7" s="524"/>
      <c r="M7" s="672" t="s">
        <v>501</v>
      </c>
      <c r="N7" s="1240" t="str">
        <f>IF(NameOrPr_ch="",IF(NameOrPr="","",NameOrPr),NameOrPr_ch)</f>
        <v>Комитет по тарифам и ценовой политике ЛО</v>
      </c>
      <c r="O7" s="1240"/>
      <c r="P7" s="1240"/>
      <c r="Q7" s="1240"/>
      <c r="R7" s="1240"/>
      <c r="S7" s="1240"/>
      <c r="T7" s="1240"/>
      <c r="U7" s="669"/>
      <c r="AH7" s="585"/>
      <c r="AI7" s="585"/>
      <c r="AJ7" s="585"/>
      <c r="AK7" s="585"/>
    </row>
    <row r="8" spans="1:37" s="492" customFormat="1" ht="18.75">
      <c r="A8" s="505"/>
      <c r="B8" s="505"/>
      <c r="C8" s="505"/>
      <c r="D8" s="505"/>
      <c r="E8" s="505"/>
      <c r="F8" s="505"/>
      <c r="G8" s="505"/>
      <c r="H8" s="505"/>
      <c r="L8" s="499"/>
      <c r="M8" s="672" t="s">
        <v>594</v>
      </c>
      <c r="N8" s="1240" t="str">
        <f>IF(datePr_ch="",IF(datePr="","",datePr),datePr_ch)</f>
        <v>17.12.2021</v>
      </c>
      <c r="O8" s="1240"/>
      <c r="P8" s="1240"/>
      <c r="Q8" s="1240"/>
      <c r="R8" s="1240"/>
      <c r="S8" s="1240"/>
      <c r="T8" s="1240"/>
      <c r="U8" s="667"/>
      <c r="V8" s="570"/>
      <c r="W8" s="570"/>
      <c r="X8" s="570"/>
      <c r="Y8" s="570"/>
      <c r="Z8" s="570"/>
      <c r="AA8" s="570"/>
      <c r="AH8" s="505"/>
      <c r="AI8" s="505"/>
      <c r="AJ8" s="505"/>
      <c r="AK8" s="505"/>
    </row>
    <row r="9" spans="1:37" s="492" customFormat="1" ht="18.75">
      <c r="A9" s="505"/>
      <c r="B9" s="505"/>
      <c r="C9" s="505"/>
      <c r="D9" s="505"/>
      <c r="E9" s="505"/>
      <c r="F9" s="505"/>
      <c r="G9" s="505"/>
      <c r="H9" s="505"/>
      <c r="L9" s="552"/>
      <c r="M9" s="672" t="s">
        <v>593</v>
      </c>
      <c r="N9" s="1240" t="str">
        <f>IF(numberPr_ch="",IF(numberPr="","",numberPr),numberPr_ch)</f>
        <v>№471-п от 17.12.2021 г.; №547-п от 20.12.2021 г.</v>
      </c>
      <c r="O9" s="1240"/>
      <c r="P9" s="1240"/>
      <c r="Q9" s="1240"/>
      <c r="R9" s="1240"/>
      <c r="S9" s="1240"/>
      <c r="T9" s="1240"/>
      <c r="U9" s="667"/>
      <c r="V9" s="570"/>
      <c r="W9" s="570"/>
      <c r="X9" s="570"/>
      <c r="Y9" s="570"/>
      <c r="Z9" s="570"/>
      <c r="AA9" s="570"/>
      <c r="AH9" s="505"/>
      <c r="AI9" s="505"/>
      <c r="AJ9" s="505"/>
      <c r="AK9" s="505"/>
    </row>
    <row r="10" spans="1:37" s="492" customFormat="1" ht="18.75">
      <c r="A10" s="505"/>
      <c r="B10" s="505"/>
      <c r="C10" s="505"/>
      <c r="D10" s="505"/>
      <c r="E10" s="505"/>
      <c r="F10" s="505"/>
      <c r="G10" s="505"/>
      <c r="H10" s="505"/>
      <c r="L10" s="552"/>
      <c r="M10" s="672" t="s">
        <v>500</v>
      </c>
      <c r="N10" s="1240" t="str">
        <f>IF(IstPub_ch="",IF(IstPub="","",IstPub),IstPub_ch)</f>
        <v>http://bptr.lenreg.ru</v>
      </c>
      <c r="O10" s="1240"/>
      <c r="P10" s="1240"/>
      <c r="Q10" s="1240"/>
      <c r="R10" s="1240"/>
      <c r="S10" s="1240"/>
      <c r="T10" s="124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718</v>
      </c>
      <c r="AA11" s="771" t="s">
        <v>719</v>
      </c>
      <c r="AH11" s="773"/>
      <c r="AI11" s="773"/>
      <c r="AJ11" s="773"/>
      <c r="AK11" s="773"/>
    </row>
    <row r="12" spans="1:37" s="492" customFormat="1" ht="11.25" hidden="1">
      <c r="A12" s="505"/>
      <c r="B12" s="505"/>
      <c r="C12" s="505"/>
      <c r="D12" s="505"/>
      <c r="E12" s="505"/>
      <c r="F12" s="505"/>
      <c r="G12" s="505"/>
      <c r="H12" s="505"/>
      <c r="L12" s="1235"/>
      <c r="M12" s="1235"/>
      <c r="N12" s="566"/>
      <c r="O12" s="1273"/>
      <c r="P12" s="1273"/>
      <c r="Q12" s="1273"/>
      <c r="R12" s="1273"/>
      <c r="S12" s="1273"/>
      <c r="T12" s="1273"/>
      <c r="U12" s="487"/>
      <c r="AE12" s="503" t="s">
        <v>372</v>
      </c>
      <c r="AH12" s="505"/>
      <c r="AI12" s="505"/>
      <c r="AJ12" s="505"/>
      <c r="AK12" s="505"/>
    </row>
    <row r="13" spans="1:37">
      <c r="J13" s="482"/>
      <c r="K13" s="482"/>
      <c r="L13" s="478"/>
      <c r="M13" s="478"/>
      <c r="N13" s="478"/>
      <c r="O13" s="1265"/>
      <c r="P13" s="1265"/>
      <c r="Q13" s="1265"/>
      <c r="R13" s="1265"/>
      <c r="S13" s="1265"/>
      <c r="T13" s="1265"/>
      <c r="U13" s="599"/>
      <c r="Z13" s="1265"/>
      <c r="AA13" s="1265"/>
      <c r="AB13" s="1265"/>
      <c r="AC13" s="1265"/>
      <c r="AD13" s="1265"/>
      <c r="AE13" s="1265"/>
    </row>
    <row r="14" spans="1:37">
      <c r="J14" s="482"/>
      <c r="K14" s="482"/>
      <c r="L14" s="1163" t="s">
        <v>453</v>
      </c>
      <c r="M14" s="1163"/>
      <c r="N14" s="1163"/>
      <c r="O14" s="1163"/>
      <c r="P14" s="1163"/>
      <c r="Q14" s="1163"/>
      <c r="R14" s="1163"/>
      <c r="S14" s="1163"/>
      <c r="T14" s="1163"/>
      <c r="U14" s="1163"/>
      <c r="V14" s="1163"/>
      <c r="W14" s="1163"/>
      <c r="X14" s="1163"/>
      <c r="Y14" s="1163"/>
      <c r="Z14" s="1163"/>
      <c r="AA14" s="1163"/>
      <c r="AB14" s="1163"/>
      <c r="AC14" s="1163"/>
      <c r="AD14" s="1163"/>
      <c r="AE14" s="1163"/>
      <c r="AF14" s="1163"/>
      <c r="AG14" s="1163" t="s">
        <v>454</v>
      </c>
    </row>
    <row r="15" spans="1:37" ht="14.25" customHeight="1">
      <c r="J15" s="482"/>
      <c r="K15" s="482"/>
      <c r="L15" s="1247" t="s">
        <v>91</v>
      </c>
      <c r="M15" s="1247" t="s">
        <v>673</v>
      </c>
      <c r="N15" s="1287" t="s">
        <v>626</v>
      </c>
      <c r="O15" s="1287"/>
      <c r="P15" s="1287"/>
      <c r="Q15" s="1287"/>
      <c r="R15" s="1287" t="s">
        <v>627</v>
      </c>
      <c r="S15" s="1287"/>
      <c r="T15" s="1287"/>
      <c r="U15" s="1287"/>
      <c r="V15" s="1287" t="s">
        <v>628</v>
      </c>
      <c r="W15" s="1287"/>
      <c r="X15" s="1287"/>
      <c r="Y15" s="1287"/>
      <c r="Z15" s="1247" t="s">
        <v>639</v>
      </c>
      <c r="AA15" s="1247"/>
      <c r="AB15" s="1247"/>
      <c r="AC15" s="1247"/>
      <c r="AD15" s="1247"/>
      <c r="AE15" s="1247" t="s">
        <v>340</v>
      </c>
      <c r="AF15" s="1264" t="s">
        <v>274</v>
      </c>
      <c r="AG15" s="1163"/>
    </row>
    <row r="16" spans="1:37" s="523" customFormat="1" ht="27.75" customHeight="1">
      <c r="A16" s="585"/>
      <c r="B16" s="585"/>
      <c r="C16" s="585"/>
      <c r="D16" s="585"/>
      <c r="E16" s="585"/>
      <c r="F16" s="585"/>
      <c r="G16" s="591"/>
      <c r="H16" s="591"/>
      <c r="I16" s="531"/>
      <c r="J16" s="529"/>
      <c r="K16" s="529"/>
      <c r="L16" s="1247"/>
      <c r="M16" s="1247"/>
      <c r="N16" s="1287"/>
      <c r="O16" s="1287"/>
      <c r="P16" s="1287"/>
      <c r="Q16" s="1287"/>
      <c r="R16" s="1287"/>
      <c r="S16" s="1287"/>
      <c r="T16" s="1287"/>
      <c r="U16" s="1287"/>
      <c r="V16" s="1287"/>
      <c r="W16" s="1287"/>
      <c r="X16" s="1287"/>
      <c r="Y16" s="1287"/>
      <c r="Z16" s="1163" t="s">
        <v>676</v>
      </c>
      <c r="AA16" s="1163"/>
      <c r="AB16" s="1163" t="s">
        <v>652</v>
      </c>
      <c r="AC16" s="1163"/>
      <c r="AD16" s="1163"/>
      <c r="AE16" s="1247"/>
      <c r="AF16" s="1264"/>
      <c r="AG16" s="1163"/>
      <c r="AH16" s="585"/>
      <c r="AI16" s="585"/>
      <c r="AJ16" s="585"/>
      <c r="AK16" s="585"/>
    </row>
    <row r="17" spans="1:37" ht="14.25" customHeight="1">
      <c r="J17" s="482"/>
      <c r="K17" s="482"/>
      <c r="L17" s="1247"/>
      <c r="M17" s="1247"/>
      <c r="N17" s="1287"/>
      <c r="O17" s="1287"/>
      <c r="P17" s="1287"/>
      <c r="Q17" s="1287"/>
      <c r="R17" s="1287"/>
      <c r="S17" s="1287"/>
      <c r="T17" s="1287"/>
      <c r="U17" s="1287"/>
      <c r="V17" s="1287"/>
      <c r="W17" s="1287"/>
      <c r="X17" s="1287"/>
      <c r="Y17" s="1287"/>
      <c r="Z17" s="534" t="s">
        <v>674</v>
      </c>
      <c r="AA17" s="534" t="s">
        <v>675</v>
      </c>
      <c r="AB17" s="536" t="s">
        <v>273</v>
      </c>
      <c r="AC17" s="1279" t="s">
        <v>272</v>
      </c>
      <c r="AD17" s="1279"/>
      <c r="AE17" s="1247"/>
      <c r="AF17" s="1264"/>
      <c r="AG17" s="1163"/>
    </row>
    <row r="18" spans="1:37">
      <c r="J18" s="482"/>
      <c r="K18" s="490">
        <v>1</v>
      </c>
      <c r="L18" s="479" t="s">
        <v>92</v>
      </c>
      <c r="M18" s="479" t="s">
        <v>48</v>
      </c>
      <c r="N18" s="1280">
        <f ca="1">OFFSET(N18,0,-1)+1</f>
        <v>3</v>
      </c>
      <c r="O18" s="1280"/>
      <c r="P18" s="1280"/>
      <c r="Q18" s="1280"/>
      <c r="R18" s="1280">
        <f ca="1">OFFSET(N18,0,0)+1</f>
        <v>4</v>
      </c>
      <c r="S18" s="1280"/>
      <c r="T18" s="1280"/>
      <c r="U18" s="1280"/>
      <c r="V18" s="674"/>
      <c r="W18" s="674"/>
      <c r="X18" s="674"/>
      <c r="Y18" s="675">
        <f ca="1">OFFSET(R18,0,0)+1</f>
        <v>5</v>
      </c>
      <c r="Z18" s="488">
        <f ca="1">OFFSET(Z18,0,-1)+1</f>
        <v>6</v>
      </c>
      <c r="AA18" s="488">
        <f ca="1">OFFSET(AA18,0,-1)+1</f>
        <v>7</v>
      </c>
      <c r="AB18" s="488">
        <f ca="1">OFFSET(AB18,0,-1)+1</f>
        <v>8</v>
      </c>
      <c r="AC18" s="1280">
        <f ca="1">OFFSET(AC18,0,-1)+1</f>
        <v>9</v>
      </c>
      <c r="AD18" s="1280"/>
      <c r="AE18" s="488">
        <f ca="1">OFFSET(AE18,0,-2)+1</f>
        <v>10</v>
      </c>
      <c r="AF18" s="523"/>
      <c r="AG18" s="488">
        <f ca="1">OFFSET(AG18,0,-2)+1</f>
        <v>11</v>
      </c>
    </row>
    <row r="19" spans="1:37" ht="22.5">
      <c r="A19" s="1220">
        <v>1</v>
      </c>
      <c r="B19" s="1015"/>
      <c r="C19" s="1015"/>
      <c r="D19" s="1015"/>
      <c r="E19" s="1015"/>
      <c r="F19" s="1008"/>
      <c r="G19" s="1014"/>
      <c r="H19" s="1014"/>
      <c r="I19" s="996"/>
      <c r="J19" s="995"/>
      <c r="K19" s="995"/>
      <c r="L19" s="593">
        <f>mergeValue(A19)</f>
        <v>1</v>
      </c>
      <c r="M19" s="641" t="s">
        <v>20</v>
      </c>
      <c r="N19" s="1281"/>
      <c r="O19" s="1281"/>
      <c r="P19" s="1281"/>
      <c r="Q19" s="1281"/>
      <c r="R19" s="1281"/>
      <c r="S19" s="1281"/>
      <c r="T19" s="1281"/>
      <c r="U19" s="1281"/>
      <c r="V19" s="1281"/>
      <c r="W19" s="1281"/>
      <c r="X19" s="1281"/>
      <c r="Y19" s="1281"/>
      <c r="Z19" s="1281"/>
      <c r="AA19" s="1281"/>
      <c r="AB19" s="1281"/>
      <c r="AC19" s="1281"/>
      <c r="AD19" s="1281"/>
      <c r="AE19" s="1281"/>
      <c r="AF19" s="1281"/>
      <c r="AG19" s="581" t="s">
        <v>475</v>
      </c>
    </row>
    <row r="20" spans="1:37" ht="22.5">
      <c r="A20" s="1220"/>
      <c r="B20" s="1220">
        <v>1</v>
      </c>
      <c r="C20" s="1015"/>
      <c r="D20" s="1015"/>
      <c r="E20" s="1015"/>
      <c r="F20" s="1008"/>
      <c r="G20" s="1017"/>
      <c r="H20" s="1018"/>
      <c r="I20" s="997"/>
      <c r="J20" s="992"/>
      <c r="K20" s="990"/>
      <c r="L20" s="593" t="str">
        <f>mergeValue(A20) &amp;"."&amp; mergeValue(B20)</f>
        <v>1.1</v>
      </c>
      <c r="M20" s="546" t="s">
        <v>16</v>
      </c>
      <c r="N20" s="1282"/>
      <c r="O20" s="1282"/>
      <c r="P20" s="1282"/>
      <c r="Q20" s="1282"/>
      <c r="R20" s="1282"/>
      <c r="S20" s="1282"/>
      <c r="T20" s="1282"/>
      <c r="U20" s="1282"/>
      <c r="V20" s="1282"/>
      <c r="W20" s="1282"/>
      <c r="X20" s="1282"/>
      <c r="Y20" s="1282"/>
      <c r="Z20" s="1282"/>
      <c r="AA20" s="1282"/>
      <c r="AB20" s="1282"/>
      <c r="AC20" s="1282"/>
      <c r="AD20" s="1282"/>
      <c r="AE20" s="1282"/>
      <c r="AF20" s="1282"/>
      <c r="AG20" s="581" t="s">
        <v>476</v>
      </c>
    </row>
    <row r="21" spans="1:37" ht="22.5">
      <c r="A21" s="1220"/>
      <c r="B21" s="1220"/>
      <c r="C21" s="1220">
        <v>1</v>
      </c>
      <c r="D21" s="1015"/>
      <c r="E21" s="1015"/>
      <c r="F21" s="1008"/>
      <c r="G21" s="1017"/>
      <c r="H21" s="1018"/>
      <c r="I21" s="997"/>
      <c r="J21" s="992"/>
      <c r="K21" s="990"/>
      <c r="L21" s="593" t="str">
        <f>mergeValue(A21) &amp;"."&amp; mergeValue(B21)&amp;"."&amp; mergeValue(C21)</f>
        <v>1.1.1</v>
      </c>
      <c r="M21" s="547" t="s">
        <v>7</v>
      </c>
      <c r="N21" s="1282"/>
      <c r="O21" s="1282"/>
      <c r="P21" s="1282"/>
      <c r="Q21" s="1282"/>
      <c r="R21" s="1282"/>
      <c r="S21" s="1282"/>
      <c r="T21" s="1282"/>
      <c r="U21" s="1282"/>
      <c r="V21" s="1282"/>
      <c r="W21" s="1282"/>
      <c r="X21" s="1282"/>
      <c r="Y21" s="1282"/>
      <c r="Z21" s="1282"/>
      <c r="AA21" s="1282"/>
      <c r="AB21" s="1282"/>
      <c r="AC21" s="1282"/>
      <c r="AD21" s="1282"/>
      <c r="AE21" s="1282"/>
      <c r="AF21" s="1282"/>
      <c r="AG21" s="581" t="s">
        <v>631</v>
      </c>
    </row>
    <row r="22" spans="1:37" ht="15" customHeight="1">
      <c r="A22" s="1220"/>
      <c r="B22" s="1220"/>
      <c r="C22" s="1220"/>
      <c r="D22" s="1220">
        <v>1</v>
      </c>
      <c r="E22" s="1015"/>
      <c r="F22" s="1008"/>
      <c r="G22" s="1017"/>
      <c r="H22" s="1018"/>
      <c r="I22" s="997"/>
      <c r="J22" s="992"/>
      <c r="K22" s="990"/>
      <c r="L22" s="593" t="str">
        <f>mergeValue(A22) &amp;"."&amp; mergeValue(B22)&amp;"."&amp; mergeValue(C22)&amp;"."&amp; mergeValue(D22)</f>
        <v>1.1.1.1</v>
      </c>
      <c r="M22" s="548" t="s">
        <v>22</v>
      </c>
      <c r="N22" s="1282"/>
      <c r="O22" s="1282"/>
      <c r="P22" s="1282"/>
      <c r="Q22" s="1282"/>
      <c r="R22" s="1282"/>
      <c r="S22" s="1282"/>
      <c r="T22" s="1282"/>
      <c r="U22" s="1282"/>
      <c r="V22" s="1282"/>
      <c r="W22" s="1282"/>
      <c r="X22" s="1282"/>
      <c r="Y22" s="1282"/>
      <c r="Z22" s="1282"/>
      <c r="AA22" s="1282"/>
      <c r="AB22" s="1282"/>
      <c r="AC22" s="1282"/>
      <c r="AD22" s="1282"/>
      <c r="AE22" s="1282"/>
      <c r="AF22" s="1282"/>
      <c r="AG22" s="581" t="s">
        <v>677</v>
      </c>
    </row>
    <row r="23" spans="1:37" ht="20.100000000000001" customHeight="1">
      <c r="A23" s="1220"/>
      <c r="B23" s="1220"/>
      <c r="C23" s="1220"/>
      <c r="D23" s="1220"/>
      <c r="E23" s="1220">
        <v>1</v>
      </c>
      <c r="F23" s="1008"/>
      <c r="G23" s="1017"/>
      <c r="H23" s="1018"/>
      <c r="I23" s="1019"/>
      <c r="J23" s="1009"/>
      <c r="K23" s="1167"/>
      <c r="L23" s="1285" t="str">
        <f>mergeValue(A23) &amp;"."&amp; mergeValue(B23)&amp;"."&amp; mergeValue(C23)&amp;"."&amp; mergeValue(D23)&amp;"."&amp; mergeValue(E23)</f>
        <v>1.1.1.1.1</v>
      </c>
      <c r="M23" s="1286"/>
      <c r="N23" s="1227" t="s">
        <v>84</v>
      </c>
      <c r="O23" s="1293"/>
      <c r="P23" s="1291">
        <v>1</v>
      </c>
      <c r="Q23" s="1283"/>
      <c r="R23" s="1227" t="s">
        <v>84</v>
      </c>
      <c r="S23" s="1293"/>
      <c r="T23" s="1291">
        <v>1</v>
      </c>
      <c r="U23" s="1283"/>
      <c r="V23" s="1227" t="s">
        <v>84</v>
      </c>
      <c r="W23" s="561"/>
      <c r="X23" s="539">
        <v>1</v>
      </c>
      <c r="Y23" s="1092"/>
      <c r="Z23" s="671"/>
      <c r="AA23" s="671"/>
      <c r="AB23" s="1256"/>
      <c r="AC23" s="1227" t="s">
        <v>83</v>
      </c>
      <c r="AD23" s="1256"/>
      <c r="AE23" s="1227" t="s">
        <v>84</v>
      </c>
      <c r="AF23" s="578"/>
      <c r="AG23" s="1288" t="s">
        <v>678</v>
      </c>
      <c r="AH23" s="500" t="str">
        <f>strCheckDate(Z24:AF24)</f>
        <v/>
      </c>
      <c r="AI23" s="504" t="str">
        <f>IF(AND(COUNTIF(AJ18:AJ27,AJ23)&gt;1,AJ23&lt;&gt;""),"ErrUnique:HasDoubleConn","")</f>
        <v/>
      </c>
      <c r="AJ23" s="504"/>
      <c r="AK23" s="504"/>
    </row>
    <row r="24" spans="1:37" ht="20.100000000000001" customHeight="1">
      <c r="A24" s="1220"/>
      <c r="B24" s="1220"/>
      <c r="C24" s="1220"/>
      <c r="D24" s="1220"/>
      <c r="E24" s="1220"/>
      <c r="F24" s="1008"/>
      <c r="G24" s="1017"/>
      <c r="H24" s="1018"/>
      <c r="I24" s="1019"/>
      <c r="J24" s="1009"/>
      <c r="K24" s="1167"/>
      <c r="L24" s="1285"/>
      <c r="M24" s="1286"/>
      <c r="N24" s="1227"/>
      <c r="O24" s="1293"/>
      <c r="P24" s="1291"/>
      <c r="Q24" s="1292"/>
      <c r="R24" s="1227"/>
      <c r="S24" s="1293"/>
      <c r="T24" s="1291"/>
      <c r="U24" s="1284"/>
      <c r="V24" s="1227"/>
      <c r="W24" s="601"/>
      <c r="X24" s="565"/>
      <c r="Y24" s="565"/>
      <c r="Z24" s="572"/>
      <c r="AA24" s="603" t="str">
        <f>AB23 &amp; "-" &amp; AD23</f>
        <v>-</v>
      </c>
      <c r="AB24" s="1226"/>
      <c r="AC24" s="1227"/>
      <c r="AD24" s="1226"/>
      <c r="AE24" s="1227"/>
      <c r="AF24" s="673"/>
      <c r="AG24" s="1289"/>
      <c r="AI24" s="504"/>
      <c r="AJ24" s="504"/>
      <c r="AK24" s="504"/>
    </row>
    <row r="25" spans="1:37" ht="20.100000000000001" customHeight="1">
      <c r="A25" s="1220"/>
      <c r="B25" s="1220"/>
      <c r="C25" s="1220"/>
      <c r="D25" s="1220"/>
      <c r="E25" s="1220"/>
      <c r="F25" s="1008"/>
      <c r="G25" s="1017"/>
      <c r="H25" s="1018"/>
      <c r="I25" s="1019"/>
      <c r="J25" s="1009"/>
      <c r="K25" s="1167"/>
      <c r="L25" s="1285"/>
      <c r="M25" s="1286"/>
      <c r="N25" s="1227"/>
      <c r="O25" s="1293"/>
      <c r="P25" s="1291"/>
      <c r="Q25" s="1284"/>
      <c r="R25" s="1227"/>
      <c r="S25" s="602"/>
      <c r="T25" s="558"/>
      <c r="U25" s="565"/>
      <c r="V25" s="571"/>
      <c r="W25" s="571"/>
      <c r="X25" s="571"/>
      <c r="Y25" s="571"/>
      <c r="Z25" s="572"/>
      <c r="AA25" s="572"/>
      <c r="AB25" s="573"/>
      <c r="AC25" s="564"/>
      <c r="AD25" s="564"/>
      <c r="AE25" s="573"/>
      <c r="AF25" s="564"/>
      <c r="AG25" s="1289"/>
      <c r="AI25" s="504"/>
      <c r="AJ25" s="504"/>
      <c r="AK25" s="504"/>
    </row>
    <row r="26" spans="1:37" ht="20.100000000000001" customHeight="1">
      <c r="A26" s="1220"/>
      <c r="B26" s="1220"/>
      <c r="C26" s="1220"/>
      <c r="D26" s="1220"/>
      <c r="E26" s="1220"/>
      <c r="F26" s="1008"/>
      <c r="G26" s="1017"/>
      <c r="H26" s="1018"/>
      <c r="I26" s="1019"/>
      <c r="J26" s="1009"/>
      <c r="K26" s="1167"/>
      <c r="L26" s="1285"/>
      <c r="M26" s="1286"/>
      <c r="N26" s="1227"/>
      <c r="O26" s="574"/>
      <c r="P26" s="576"/>
      <c r="Q26" s="575"/>
      <c r="R26" s="571"/>
      <c r="S26" s="571"/>
      <c r="T26" s="571"/>
      <c r="U26" s="571"/>
      <c r="V26" s="571"/>
      <c r="W26" s="571"/>
      <c r="X26" s="571"/>
      <c r="Y26" s="571"/>
      <c r="Z26" s="572"/>
      <c r="AA26" s="572"/>
      <c r="AB26" s="573"/>
      <c r="AC26" s="564"/>
      <c r="AD26" s="564"/>
      <c r="AE26" s="573"/>
      <c r="AF26" s="564"/>
      <c r="AG26" s="1289"/>
      <c r="AI26" s="504"/>
      <c r="AJ26" s="504"/>
      <c r="AK26" s="504"/>
    </row>
    <row r="27" spans="1:37" s="476" customFormat="1" ht="15" customHeight="1">
      <c r="A27" s="1220"/>
      <c r="B27" s="1220"/>
      <c r="C27" s="1220"/>
      <c r="D27" s="1220"/>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90"/>
      <c r="AH27" s="501"/>
      <c r="AI27" s="501"/>
      <c r="AJ27" s="212"/>
      <c r="AK27" s="212"/>
    </row>
    <row r="28" spans="1:37" s="476" customFormat="1" ht="15" customHeight="1">
      <c r="A28" s="1220"/>
      <c r="B28" s="1220"/>
      <c r="C28" s="1220"/>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6" customFormat="1" ht="15" customHeight="1">
      <c r="A29" s="1220"/>
      <c r="B29" s="1220"/>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6" customFormat="1" ht="15" customHeight="1">
      <c r="A30" s="1220"/>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6" customFormat="1" ht="15" customHeight="1">
      <c r="A31" s="989"/>
      <c r="B31" s="989"/>
      <c r="C31" s="989"/>
      <c r="D31" s="989"/>
      <c r="E31" s="989"/>
      <c r="F31" s="989"/>
      <c r="G31" s="1002"/>
      <c r="H31" s="1003"/>
      <c r="I31" s="993"/>
      <c r="J31" s="994"/>
      <c r="K31" s="989"/>
      <c r="L31" s="538"/>
      <c r="M31" s="565" t="s">
        <v>308</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13" t="s">
        <v>679</v>
      </c>
      <c r="N33" s="1213"/>
      <c r="O33" s="1213"/>
      <c r="P33" s="1213"/>
      <c r="Q33" s="1213"/>
      <c r="R33" s="1213"/>
      <c r="S33" s="1213"/>
      <c r="T33" s="1213"/>
      <c r="U33" s="1213"/>
      <c r="V33" s="1213"/>
      <c r="W33" s="1213"/>
      <c r="X33" s="1213"/>
      <c r="Y33" s="1213"/>
      <c r="Z33" s="1213"/>
      <c r="AA33" s="1213"/>
      <c r="AB33" s="1213"/>
      <c r="AC33" s="1213"/>
      <c r="AD33" s="1213"/>
      <c r="AE33" s="1213"/>
      <c r="AF33" s="1213"/>
      <c r="AG33" s="121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40" t="str">
        <f>"Код отчёта: " &amp; GetCode()</f>
        <v>Код отчёта: FAS.JKH.OPEN.INFO.PRICE.WARM</v>
      </c>
      <c r="C2" s="1140"/>
      <c r="D2" s="1140"/>
      <c r="E2" s="1140"/>
      <c r="F2" s="1140"/>
      <c r="G2" s="1140"/>
      <c r="Q2" s="230"/>
      <c r="R2" s="230"/>
      <c r="S2" s="230"/>
      <c r="T2" s="230"/>
      <c r="U2" s="230"/>
      <c r="V2" s="230"/>
      <c r="W2" s="230"/>
    </row>
    <row r="3" spans="1:27" ht="18" customHeight="1">
      <c r="B3" s="1141" t="str">
        <f>"Версия " &amp; GetVersion()</f>
        <v>Версия 1.0.2</v>
      </c>
      <c r="C3" s="1141"/>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4" t="s">
        <v>766</v>
      </c>
      <c r="C5" s="1145"/>
      <c r="D5" s="1145"/>
      <c r="E5" s="1145"/>
      <c r="F5" s="1145"/>
      <c r="G5" s="1145"/>
      <c r="H5" s="1145"/>
      <c r="I5" s="1145"/>
      <c r="J5" s="1145"/>
      <c r="K5" s="1145"/>
      <c r="L5" s="1145"/>
      <c r="M5" s="1145"/>
      <c r="N5" s="1145"/>
      <c r="O5" s="1145"/>
      <c r="P5" s="1145"/>
      <c r="Q5" s="1145"/>
      <c r="R5" s="1145"/>
      <c r="S5" s="1145"/>
      <c r="T5" s="1145"/>
      <c r="U5" s="1145"/>
      <c r="V5" s="1145"/>
      <c r="W5" s="1145"/>
      <c r="X5" s="1145"/>
      <c r="Y5" s="114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42" t="s">
        <v>587</v>
      </c>
      <c r="F7" s="1142"/>
      <c r="G7" s="1142"/>
      <c r="H7" s="1142"/>
      <c r="I7" s="1142"/>
      <c r="J7" s="1142"/>
      <c r="K7" s="1142"/>
      <c r="L7" s="1142"/>
      <c r="M7" s="1142"/>
      <c r="N7" s="1142"/>
      <c r="O7" s="1142"/>
      <c r="P7" s="1142"/>
      <c r="Q7" s="1142"/>
      <c r="R7" s="1142"/>
      <c r="S7" s="1142"/>
      <c r="T7" s="1142"/>
      <c r="U7" s="1142"/>
      <c r="V7" s="1142"/>
      <c r="W7" s="1142"/>
      <c r="X7" s="1142"/>
      <c r="Y7" s="59"/>
    </row>
    <row r="8" spans="1:27" ht="15" hidden="1" customHeight="1">
      <c r="A8" s="43"/>
      <c r="B8" s="78"/>
      <c r="C8" s="77"/>
      <c r="D8" s="60"/>
      <c r="E8" s="1142"/>
      <c r="F8" s="1142"/>
      <c r="G8" s="1142"/>
      <c r="H8" s="1142"/>
      <c r="I8" s="1142"/>
      <c r="J8" s="1142"/>
      <c r="K8" s="1142"/>
      <c r="L8" s="1142"/>
      <c r="M8" s="1142"/>
      <c r="N8" s="1142"/>
      <c r="O8" s="1142"/>
      <c r="P8" s="1142"/>
      <c r="Q8" s="1142"/>
      <c r="R8" s="1142"/>
      <c r="S8" s="1142"/>
      <c r="T8" s="1142"/>
      <c r="U8" s="1142"/>
      <c r="V8" s="1142"/>
      <c r="W8" s="1142"/>
      <c r="X8" s="1142"/>
      <c r="Y8" s="59"/>
    </row>
    <row r="9" spans="1:27" ht="15" hidden="1" customHeight="1">
      <c r="A9" s="43"/>
      <c r="B9" s="78"/>
      <c r="C9" s="77"/>
      <c r="D9" s="60"/>
      <c r="E9" s="1142"/>
      <c r="F9" s="1142"/>
      <c r="G9" s="1142"/>
      <c r="H9" s="1142"/>
      <c r="I9" s="1142"/>
      <c r="J9" s="1142"/>
      <c r="K9" s="1142"/>
      <c r="L9" s="1142"/>
      <c r="M9" s="1142"/>
      <c r="N9" s="1142"/>
      <c r="O9" s="1142"/>
      <c r="P9" s="1142"/>
      <c r="Q9" s="1142"/>
      <c r="R9" s="1142"/>
      <c r="S9" s="1142"/>
      <c r="T9" s="1142"/>
      <c r="U9" s="1142"/>
      <c r="V9" s="1142"/>
      <c r="W9" s="1142"/>
      <c r="X9" s="1142"/>
      <c r="Y9" s="59"/>
    </row>
    <row r="10" spans="1:27" ht="10.5" hidden="1" customHeight="1">
      <c r="A10" s="43"/>
      <c r="B10" s="78"/>
      <c r="C10" s="77"/>
      <c r="D10" s="60"/>
      <c r="E10" s="1142"/>
      <c r="F10" s="1142"/>
      <c r="G10" s="1142"/>
      <c r="H10" s="1142"/>
      <c r="I10" s="1142"/>
      <c r="J10" s="1142"/>
      <c r="K10" s="1142"/>
      <c r="L10" s="1142"/>
      <c r="M10" s="1142"/>
      <c r="N10" s="1142"/>
      <c r="O10" s="1142"/>
      <c r="P10" s="1142"/>
      <c r="Q10" s="1142"/>
      <c r="R10" s="1142"/>
      <c r="S10" s="1142"/>
      <c r="T10" s="1142"/>
      <c r="U10" s="1142"/>
      <c r="V10" s="1142"/>
      <c r="W10" s="1142"/>
      <c r="X10" s="1142"/>
      <c r="Y10" s="59"/>
    </row>
    <row r="11" spans="1:27" ht="27" hidden="1" customHeight="1">
      <c r="A11" s="43"/>
      <c r="B11" s="78"/>
      <c r="C11" s="77"/>
      <c r="D11" s="60"/>
      <c r="E11" s="1142"/>
      <c r="F11" s="1142"/>
      <c r="G11" s="1142"/>
      <c r="H11" s="1142"/>
      <c r="I11" s="1142"/>
      <c r="J11" s="1142"/>
      <c r="K11" s="1142"/>
      <c r="L11" s="1142"/>
      <c r="M11" s="1142"/>
      <c r="N11" s="1142"/>
      <c r="O11" s="1142"/>
      <c r="P11" s="1142"/>
      <c r="Q11" s="1142"/>
      <c r="R11" s="1142"/>
      <c r="S11" s="1142"/>
      <c r="T11" s="1142"/>
      <c r="U11" s="1142"/>
      <c r="V11" s="1142"/>
      <c r="W11" s="1142"/>
      <c r="X11" s="1142"/>
      <c r="Y11" s="59"/>
    </row>
    <row r="12" spans="1:27" ht="12" hidden="1" customHeight="1">
      <c r="A12" s="43"/>
      <c r="B12" s="78"/>
      <c r="C12" s="77"/>
      <c r="D12" s="60"/>
      <c r="E12" s="1142"/>
      <c r="F12" s="1142"/>
      <c r="G12" s="1142"/>
      <c r="H12" s="1142"/>
      <c r="I12" s="1142"/>
      <c r="J12" s="1142"/>
      <c r="K12" s="1142"/>
      <c r="L12" s="1142"/>
      <c r="M12" s="1142"/>
      <c r="N12" s="1142"/>
      <c r="O12" s="1142"/>
      <c r="P12" s="1142"/>
      <c r="Q12" s="1142"/>
      <c r="R12" s="1142"/>
      <c r="S12" s="1142"/>
      <c r="T12" s="1142"/>
      <c r="U12" s="1142"/>
      <c r="V12" s="1142"/>
      <c r="W12" s="1142"/>
      <c r="X12" s="1142"/>
      <c r="Y12" s="59"/>
    </row>
    <row r="13" spans="1:27" ht="38.25" hidden="1" customHeight="1">
      <c r="A13" s="43"/>
      <c r="B13" s="78"/>
      <c r="C13" s="77"/>
      <c r="D13" s="60"/>
      <c r="E13" s="1142"/>
      <c r="F13" s="1142"/>
      <c r="G13" s="1142"/>
      <c r="H13" s="1142"/>
      <c r="I13" s="1142"/>
      <c r="J13" s="1142"/>
      <c r="K13" s="1142"/>
      <c r="L13" s="1142"/>
      <c r="M13" s="1142"/>
      <c r="N13" s="1142"/>
      <c r="O13" s="1142"/>
      <c r="P13" s="1142"/>
      <c r="Q13" s="1142"/>
      <c r="R13" s="1142"/>
      <c r="S13" s="1142"/>
      <c r="T13" s="1142"/>
      <c r="U13" s="1142"/>
      <c r="V13" s="1142"/>
      <c r="W13" s="1142"/>
      <c r="X13" s="1142"/>
      <c r="Y13" s="73"/>
    </row>
    <row r="14" spans="1:27" ht="15" hidden="1" customHeight="1">
      <c r="A14" s="43"/>
      <c r="B14" s="78"/>
      <c r="C14" s="77"/>
      <c r="D14" s="60"/>
      <c r="E14" s="1142"/>
      <c r="F14" s="1142"/>
      <c r="G14" s="1142"/>
      <c r="H14" s="1142"/>
      <c r="I14" s="1142"/>
      <c r="J14" s="1142"/>
      <c r="K14" s="1142"/>
      <c r="L14" s="1142"/>
      <c r="M14" s="1142"/>
      <c r="N14" s="1142"/>
      <c r="O14" s="1142"/>
      <c r="P14" s="1142"/>
      <c r="Q14" s="1142"/>
      <c r="R14" s="1142"/>
      <c r="S14" s="1142"/>
      <c r="T14" s="1142"/>
      <c r="U14" s="1142"/>
      <c r="V14" s="1142"/>
      <c r="W14" s="1142"/>
      <c r="X14" s="1142"/>
      <c r="Y14" s="59"/>
    </row>
    <row r="15" spans="1:27" ht="15" hidden="1">
      <c r="A15" s="43"/>
      <c r="B15" s="78"/>
      <c r="C15" s="77"/>
      <c r="D15" s="60"/>
      <c r="E15" s="1142"/>
      <c r="F15" s="1142"/>
      <c r="G15" s="1142"/>
      <c r="H15" s="1142"/>
      <c r="I15" s="1142"/>
      <c r="J15" s="1142"/>
      <c r="K15" s="1142"/>
      <c r="L15" s="1142"/>
      <c r="M15" s="1142"/>
      <c r="N15" s="1142"/>
      <c r="O15" s="1142"/>
      <c r="P15" s="1142"/>
      <c r="Q15" s="1142"/>
      <c r="R15" s="1142"/>
      <c r="S15" s="1142"/>
      <c r="T15" s="1142"/>
      <c r="U15" s="1142"/>
      <c r="V15" s="1142"/>
      <c r="W15" s="1142"/>
      <c r="X15" s="1142"/>
      <c r="Y15" s="59"/>
    </row>
    <row r="16" spans="1:27" ht="15" hidden="1">
      <c r="A16" s="43"/>
      <c r="B16" s="78"/>
      <c r="C16" s="77"/>
      <c r="D16" s="60"/>
      <c r="E16" s="1142"/>
      <c r="F16" s="1142"/>
      <c r="G16" s="1142"/>
      <c r="H16" s="1142"/>
      <c r="I16" s="1142"/>
      <c r="J16" s="1142"/>
      <c r="K16" s="1142"/>
      <c r="L16" s="1142"/>
      <c r="M16" s="1142"/>
      <c r="N16" s="1142"/>
      <c r="O16" s="1142"/>
      <c r="P16" s="1142"/>
      <c r="Q16" s="1142"/>
      <c r="R16" s="1142"/>
      <c r="S16" s="1142"/>
      <c r="T16" s="1142"/>
      <c r="U16" s="1142"/>
      <c r="V16" s="1142"/>
      <c r="W16" s="1142"/>
      <c r="X16" s="1142"/>
      <c r="Y16" s="59"/>
    </row>
    <row r="17" spans="1:25" ht="15" hidden="1" customHeight="1">
      <c r="A17" s="43"/>
      <c r="B17" s="78"/>
      <c r="C17" s="77"/>
      <c r="D17" s="60"/>
      <c r="E17" s="1142"/>
      <c r="F17" s="1142"/>
      <c r="G17" s="1142"/>
      <c r="H17" s="1142"/>
      <c r="I17" s="1142"/>
      <c r="J17" s="1142"/>
      <c r="K17" s="1142"/>
      <c r="L17" s="1142"/>
      <c r="M17" s="1142"/>
      <c r="N17" s="1142"/>
      <c r="O17" s="1142"/>
      <c r="P17" s="1142"/>
      <c r="Q17" s="1142"/>
      <c r="R17" s="1142"/>
      <c r="S17" s="1142"/>
      <c r="T17" s="1142"/>
      <c r="U17" s="1142"/>
      <c r="V17" s="1142"/>
      <c r="W17" s="1142"/>
      <c r="X17" s="1142"/>
      <c r="Y17" s="59"/>
    </row>
    <row r="18" spans="1:25" ht="15" hidden="1">
      <c r="A18" s="43"/>
      <c r="B18" s="78"/>
      <c r="C18" s="77"/>
      <c r="D18" s="60"/>
      <c r="E18" s="1142"/>
      <c r="F18" s="1142"/>
      <c r="G18" s="1142"/>
      <c r="H18" s="1142"/>
      <c r="I18" s="1142"/>
      <c r="J18" s="1142"/>
      <c r="K18" s="1142"/>
      <c r="L18" s="1142"/>
      <c r="M18" s="1142"/>
      <c r="N18" s="1142"/>
      <c r="O18" s="1142"/>
      <c r="P18" s="1142"/>
      <c r="Q18" s="1142"/>
      <c r="R18" s="1142"/>
      <c r="S18" s="1142"/>
      <c r="T18" s="1142"/>
      <c r="U18" s="1142"/>
      <c r="V18" s="1142"/>
      <c r="W18" s="1142"/>
      <c r="X18" s="1142"/>
      <c r="Y18" s="59"/>
    </row>
    <row r="19" spans="1:25" ht="59.25" hidden="1" customHeight="1">
      <c r="A19" s="43"/>
      <c r="B19" s="78"/>
      <c r="C19" s="77"/>
      <c r="D19" s="66"/>
      <c r="E19" s="1142"/>
      <c r="F19" s="1142"/>
      <c r="G19" s="1142"/>
      <c r="H19" s="1142"/>
      <c r="I19" s="1142"/>
      <c r="J19" s="1142"/>
      <c r="K19" s="1142"/>
      <c r="L19" s="1142"/>
      <c r="M19" s="1142"/>
      <c r="N19" s="1142"/>
      <c r="O19" s="1142"/>
      <c r="P19" s="1142"/>
      <c r="Q19" s="1142"/>
      <c r="R19" s="1142"/>
      <c r="S19" s="1142"/>
      <c r="T19" s="1142"/>
      <c r="U19" s="1142"/>
      <c r="V19" s="1142"/>
      <c r="W19" s="1142"/>
      <c r="X19" s="114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47" t="s">
        <v>253</v>
      </c>
      <c r="G21" s="1148"/>
      <c r="H21" s="1148"/>
      <c r="I21" s="1148"/>
      <c r="J21" s="1148"/>
      <c r="K21" s="1148"/>
      <c r="L21" s="1148"/>
      <c r="M21" s="1148"/>
      <c r="N21" s="60"/>
      <c r="O21" s="71" t="s">
        <v>236</v>
      </c>
      <c r="P21" s="1149" t="s">
        <v>237</v>
      </c>
      <c r="Q21" s="1150"/>
      <c r="R21" s="1150"/>
      <c r="S21" s="1150"/>
      <c r="T21" s="1150"/>
      <c r="U21" s="1150"/>
      <c r="V21" s="1150"/>
      <c r="W21" s="1150"/>
      <c r="X21" s="1150"/>
      <c r="Y21" s="59"/>
    </row>
    <row r="22" spans="1:25" ht="14.25" hidden="1" customHeight="1">
      <c r="A22" s="43"/>
      <c r="B22" s="78"/>
      <c r="C22" s="77"/>
      <c r="D22" s="61"/>
      <c r="E22" s="94" t="s">
        <v>236</v>
      </c>
      <c r="F22" s="1147" t="s">
        <v>239</v>
      </c>
      <c r="G22" s="1148"/>
      <c r="H22" s="1148"/>
      <c r="I22" s="1148"/>
      <c r="J22" s="1148"/>
      <c r="K22" s="1148"/>
      <c r="L22" s="1148"/>
      <c r="M22" s="1148"/>
      <c r="N22" s="60"/>
      <c r="O22" s="74" t="s">
        <v>236</v>
      </c>
      <c r="P22" s="1149" t="s">
        <v>585</v>
      </c>
      <c r="Q22" s="1150"/>
      <c r="R22" s="1150"/>
      <c r="S22" s="1150"/>
      <c r="T22" s="1150"/>
      <c r="U22" s="1150"/>
      <c r="V22" s="1150"/>
      <c r="W22" s="1150"/>
      <c r="X22" s="1150"/>
      <c r="Y22" s="59"/>
    </row>
    <row r="23" spans="1:25" ht="27" hidden="1" customHeight="1">
      <c r="A23" s="43"/>
      <c r="B23" s="78"/>
      <c r="C23" s="77"/>
      <c r="D23" s="61"/>
      <c r="E23" s="60"/>
      <c r="F23" s="60"/>
      <c r="G23" s="60"/>
      <c r="H23" s="60"/>
      <c r="I23" s="60"/>
      <c r="J23" s="60"/>
      <c r="K23" s="60"/>
      <c r="L23" s="60"/>
      <c r="M23" s="60"/>
      <c r="N23" s="60"/>
      <c r="O23" s="60"/>
      <c r="P23" s="1143"/>
      <c r="Q23" s="1143"/>
      <c r="R23" s="1143"/>
      <c r="S23" s="1143"/>
      <c r="T23" s="1143"/>
      <c r="U23" s="1143"/>
      <c r="V23" s="1143"/>
      <c r="W23" s="114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6" t="s">
        <v>393</v>
      </c>
      <c r="F35" s="1146"/>
      <c r="G35" s="1146"/>
      <c r="H35" s="1146"/>
      <c r="I35" s="1146"/>
      <c r="J35" s="1146"/>
      <c r="K35" s="1146"/>
      <c r="L35" s="1146"/>
      <c r="M35" s="1146"/>
      <c r="N35" s="1146"/>
      <c r="O35" s="1146"/>
      <c r="P35" s="1146"/>
      <c r="Q35" s="1146"/>
      <c r="R35" s="1146"/>
      <c r="S35" s="1146"/>
      <c r="T35" s="1146"/>
      <c r="U35" s="1146"/>
      <c r="V35" s="1146"/>
      <c r="W35" s="1146"/>
      <c r="X35" s="1146"/>
      <c r="Y35" s="59"/>
    </row>
    <row r="36" spans="1:25" ht="38.25" hidden="1" customHeight="1">
      <c r="A36" s="43"/>
      <c r="B36" s="78"/>
      <c r="C36" s="77"/>
      <c r="D36" s="61"/>
      <c r="E36" s="1146"/>
      <c r="F36" s="1146"/>
      <c r="G36" s="1146"/>
      <c r="H36" s="1146"/>
      <c r="I36" s="1146"/>
      <c r="J36" s="1146"/>
      <c r="K36" s="1146"/>
      <c r="L36" s="1146"/>
      <c r="M36" s="1146"/>
      <c r="N36" s="1146"/>
      <c r="O36" s="1146"/>
      <c r="P36" s="1146"/>
      <c r="Q36" s="1146"/>
      <c r="R36" s="1146"/>
      <c r="S36" s="1146"/>
      <c r="T36" s="1146"/>
      <c r="U36" s="1146"/>
      <c r="V36" s="1146"/>
      <c r="W36" s="1146"/>
      <c r="X36" s="1146"/>
      <c r="Y36" s="59"/>
    </row>
    <row r="37" spans="1:25" ht="9.75" hidden="1" customHeight="1">
      <c r="A37" s="43"/>
      <c r="B37" s="78"/>
      <c r="C37" s="77"/>
      <c r="D37" s="61"/>
      <c r="E37" s="1146"/>
      <c r="F37" s="1146"/>
      <c r="G37" s="1146"/>
      <c r="H37" s="1146"/>
      <c r="I37" s="1146"/>
      <c r="J37" s="1146"/>
      <c r="K37" s="1146"/>
      <c r="L37" s="1146"/>
      <c r="M37" s="1146"/>
      <c r="N37" s="1146"/>
      <c r="O37" s="1146"/>
      <c r="P37" s="1146"/>
      <c r="Q37" s="1146"/>
      <c r="R37" s="1146"/>
      <c r="S37" s="1146"/>
      <c r="T37" s="1146"/>
      <c r="U37" s="1146"/>
      <c r="V37" s="1146"/>
      <c r="W37" s="1146"/>
      <c r="X37" s="1146"/>
      <c r="Y37" s="59"/>
    </row>
    <row r="38" spans="1:25" ht="51" hidden="1" customHeight="1">
      <c r="A38" s="43"/>
      <c r="B38" s="78"/>
      <c r="C38" s="77"/>
      <c r="D38" s="61"/>
      <c r="E38" s="1146"/>
      <c r="F38" s="1146"/>
      <c r="G38" s="1146"/>
      <c r="H38" s="1146"/>
      <c r="I38" s="1146"/>
      <c r="J38" s="1146"/>
      <c r="K38" s="1146"/>
      <c r="L38" s="1146"/>
      <c r="M38" s="1146"/>
      <c r="N38" s="1146"/>
      <c r="O38" s="1146"/>
      <c r="P38" s="1146"/>
      <c r="Q38" s="1146"/>
      <c r="R38" s="1146"/>
      <c r="S38" s="1146"/>
      <c r="T38" s="1146"/>
      <c r="U38" s="1146"/>
      <c r="V38" s="1146"/>
      <c r="W38" s="1146"/>
      <c r="X38" s="1146"/>
      <c r="Y38" s="59"/>
    </row>
    <row r="39" spans="1:25" ht="15" hidden="1" customHeight="1">
      <c r="A39" s="43"/>
      <c r="B39" s="78"/>
      <c r="C39" s="77"/>
      <c r="D39" s="61"/>
      <c r="E39" s="1146"/>
      <c r="F39" s="1146"/>
      <c r="G39" s="1146"/>
      <c r="H39" s="1146"/>
      <c r="I39" s="1146"/>
      <c r="J39" s="1146"/>
      <c r="K39" s="1146"/>
      <c r="L39" s="1146"/>
      <c r="M39" s="1146"/>
      <c r="N39" s="1146"/>
      <c r="O39" s="1146"/>
      <c r="P39" s="1146"/>
      <c r="Q39" s="1146"/>
      <c r="R39" s="1146"/>
      <c r="S39" s="1146"/>
      <c r="T39" s="1146"/>
      <c r="U39" s="1146"/>
      <c r="V39" s="1146"/>
      <c r="W39" s="1146"/>
      <c r="X39" s="1146"/>
      <c r="Y39" s="59"/>
    </row>
    <row r="40" spans="1:25" ht="12" hidden="1" customHeight="1">
      <c r="A40" s="43"/>
      <c r="B40" s="78"/>
      <c r="C40" s="77"/>
      <c r="D40" s="61"/>
      <c r="E40" s="1132"/>
      <c r="F40" s="1133"/>
      <c r="G40" s="1133"/>
      <c r="H40" s="1133"/>
      <c r="I40" s="1133"/>
      <c r="J40" s="1133"/>
      <c r="K40" s="1133"/>
      <c r="L40" s="1133"/>
      <c r="M40" s="1133"/>
      <c r="N40" s="1133"/>
      <c r="O40" s="1133"/>
      <c r="P40" s="1133"/>
      <c r="Q40" s="1133"/>
      <c r="R40" s="1133"/>
      <c r="S40" s="1133"/>
      <c r="T40" s="1133"/>
      <c r="U40" s="1133"/>
      <c r="V40" s="1133"/>
      <c r="W40" s="1133"/>
      <c r="X40" s="1133"/>
      <c r="Y40" s="59"/>
    </row>
    <row r="41" spans="1:25" ht="38.25" hidden="1" customHeight="1">
      <c r="A41" s="43"/>
      <c r="B41" s="78"/>
      <c r="C41" s="77"/>
      <c r="D41" s="61"/>
      <c r="E41" s="1146"/>
      <c r="F41" s="1146"/>
      <c r="G41" s="1146"/>
      <c r="H41" s="1146"/>
      <c r="I41" s="1146"/>
      <c r="J41" s="1146"/>
      <c r="K41" s="1146"/>
      <c r="L41" s="1146"/>
      <c r="M41" s="1146"/>
      <c r="N41" s="1146"/>
      <c r="O41" s="1146"/>
      <c r="P41" s="1146"/>
      <c r="Q41" s="1146"/>
      <c r="R41" s="1146"/>
      <c r="S41" s="1146"/>
      <c r="T41" s="1146"/>
      <c r="U41" s="1146"/>
      <c r="V41" s="1146"/>
      <c r="W41" s="1146"/>
      <c r="X41" s="1146"/>
      <c r="Y41" s="59"/>
    </row>
    <row r="42" spans="1:25" ht="15" hidden="1">
      <c r="A42" s="43"/>
      <c r="B42" s="78"/>
      <c r="C42" s="77"/>
      <c r="D42" s="61"/>
      <c r="E42" s="1146"/>
      <c r="F42" s="1146"/>
      <c r="G42" s="1146"/>
      <c r="H42" s="1146"/>
      <c r="I42" s="1146"/>
      <c r="J42" s="1146"/>
      <c r="K42" s="1146"/>
      <c r="L42" s="1146"/>
      <c r="M42" s="1146"/>
      <c r="N42" s="1146"/>
      <c r="O42" s="1146"/>
      <c r="P42" s="1146"/>
      <c r="Q42" s="1146"/>
      <c r="R42" s="1146"/>
      <c r="S42" s="1146"/>
      <c r="T42" s="1146"/>
      <c r="U42" s="1146"/>
      <c r="V42" s="1146"/>
      <c r="W42" s="1146"/>
      <c r="X42" s="1146"/>
      <c r="Y42" s="59"/>
    </row>
    <row r="43" spans="1:25" ht="15" hidden="1">
      <c r="A43" s="43"/>
      <c r="B43" s="78"/>
      <c r="C43" s="77"/>
      <c r="D43" s="61"/>
      <c r="E43" s="1146"/>
      <c r="F43" s="1146"/>
      <c r="G43" s="1146"/>
      <c r="H43" s="1146"/>
      <c r="I43" s="1146"/>
      <c r="J43" s="1146"/>
      <c r="K43" s="1146"/>
      <c r="L43" s="1146"/>
      <c r="M43" s="1146"/>
      <c r="N43" s="1146"/>
      <c r="O43" s="1146"/>
      <c r="P43" s="1146"/>
      <c r="Q43" s="1146"/>
      <c r="R43" s="1146"/>
      <c r="S43" s="1146"/>
      <c r="T43" s="1146"/>
      <c r="U43" s="1146"/>
      <c r="V43" s="1146"/>
      <c r="W43" s="1146"/>
      <c r="X43" s="1146"/>
      <c r="Y43" s="59"/>
    </row>
    <row r="44" spans="1:25" ht="33.75" hidden="1" customHeight="1">
      <c r="A44" s="43"/>
      <c r="B44" s="78"/>
      <c r="C44" s="77"/>
      <c r="D44" s="66"/>
      <c r="E44" s="1146"/>
      <c r="F44" s="1146"/>
      <c r="G44" s="1146"/>
      <c r="H44" s="1146"/>
      <c r="I44" s="1146"/>
      <c r="J44" s="1146"/>
      <c r="K44" s="1146"/>
      <c r="L44" s="1146"/>
      <c r="M44" s="1146"/>
      <c r="N44" s="1146"/>
      <c r="O44" s="1146"/>
      <c r="P44" s="1146"/>
      <c r="Q44" s="1146"/>
      <c r="R44" s="1146"/>
      <c r="S44" s="1146"/>
      <c r="T44" s="1146"/>
      <c r="U44" s="1146"/>
      <c r="V44" s="1146"/>
      <c r="W44" s="1146"/>
      <c r="X44" s="1146"/>
      <c r="Y44" s="59"/>
    </row>
    <row r="45" spans="1:25" ht="15" hidden="1">
      <c r="A45" s="43"/>
      <c r="B45" s="78"/>
      <c r="C45" s="77"/>
      <c r="D45" s="66"/>
      <c r="E45" s="1146"/>
      <c r="F45" s="1146"/>
      <c r="G45" s="1146"/>
      <c r="H45" s="1146"/>
      <c r="I45" s="1146"/>
      <c r="J45" s="1146"/>
      <c r="K45" s="1146"/>
      <c r="L45" s="1146"/>
      <c r="M45" s="1146"/>
      <c r="N45" s="1146"/>
      <c r="O45" s="1146"/>
      <c r="P45" s="1146"/>
      <c r="Q45" s="1146"/>
      <c r="R45" s="1146"/>
      <c r="S45" s="1146"/>
      <c r="T45" s="1146"/>
      <c r="U45" s="1146"/>
      <c r="V45" s="1146"/>
      <c r="W45" s="1146"/>
      <c r="X45" s="1146"/>
      <c r="Y45" s="59"/>
    </row>
    <row r="46" spans="1:25" ht="24" hidden="1" customHeight="1">
      <c r="A46" s="43"/>
      <c r="B46" s="78"/>
      <c r="C46" s="77"/>
      <c r="D46" s="61"/>
      <c r="E46" s="1134" t="s">
        <v>235</v>
      </c>
      <c r="F46" s="1134"/>
      <c r="G46" s="1134"/>
      <c r="H46" s="1134"/>
      <c r="I46" s="1134"/>
      <c r="J46" s="1134"/>
      <c r="K46" s="1134"/>
      <c r="L46" s="1134"/>
      <c r="M46" s="1134"/>
      <c r="N46" s="1134"/>
      <c r="O46" s="1134"/>
      <c r="P46" s="1134"/>
      <c r="Q46" s="1134"/>
      <c r="R46" s="1134"/>
      <c r="S46" s="1134"/>
      <c r="T46" s="1134"/>
      <c r="U46" s="1134"/>
      <c r="V46" s="1134"/>
      <c r="W46" s="1134"/>
      <c r="X46" s="1134"/>
      <c r="Y46" s="59"/>
    </row>
    <row r="47" spans="1:25" ht="37.5" hidden="1" customHeight="1">
      <c r="A47" s="43"/>
      <c r="B47" s="78"/>
      <c r="C47" s="77"/>
      <c r="D47" s="61"/>
      <c r="E47" s="1134"/>
      <c r="F47" s="1134"/>
      <c r="G47" s="1134"/>
      <c r="H47" s="1134"/>
      <c r="I47" s="1134"/>
      <c r="J47" s="1134"/>
      <c r="K47" s="1134"/>
      <c r="L47" s="1134"/>
      <c r="M47" s="1134"/>
      <c r="N47" s="1134"/>
      <c r="O47" s="1134"/>
      <c r="P47" s="1134"/>
      <c r="Q47" s="1134"/>
      <c r="R47" s="1134"/>
      <c r="S47" s="1134"/>
      <c r="T47" s="1134"/>
      <c r="U47" s="1134"/>
      <c r="V47" s="1134"/>
      <c r="W47" s="1134"/>
      <c r="X47" s="1134"/>
      <c r="Y47" s="59"/>
    </row>
    <row r="48" spans="1:25" ht="24" hidden="1" customHeight="1">
      <c r="A48" s="43"/>
      <c r="B48" s="78"/>
      <c r="C48" s="77"/>
      <c r="D48" s="61"/>
      <c r="E48" s="1134"/>
      <c r="F48" s="1134"/>
      <c r="G48" s="1134"/>
      <c r="H48" s="1134"/>
      <c r="I48" s="1134"/>
      <c r="J48" s="1134"/>
      <c r="K48" s="1134"/>
      <c r="L48" s="1134"/>
      <c r="M48" s="1134"/>
      <c r="N48" s="1134"/>
      <c r="O48" s="1134"/>
      <c r="P48" s="1134"/>
      <c r="Q48" s="1134"/>
      <c r="R48" s="1134"/>
      <c r="S48" s="1134"/>
      <c r="T48" s="1134"/>
      <c r="U48" s="1134"/>
      <c r="V48" s="1134"/>
      <c r="W48" s="1134"/>
      <c r="X48" s="1134"/>
      <c r="Y48" s="59"/>
    </row>
    <row r="49" spans="1:25" ht="51" hidden="1" customHeight="1">
      <c r="A49" s="43"/>
      <c r="B49" s="78"/>
      <c r="C49" s="77"/>
      <c r="D49" s="61"/>
      <c r="E49" s="1134"/>
      <c r="F49" s="1134"/>
      <c r="G49" s="1134"/>
      <c r="H49" s="1134"/>
      <c r="I49" s="1134"/>
      <c r="J49" s="1134"/>
      <c r="K49" s="1134"/>
      <c r="L49" s="1134"/>
      <c r="M49" s="1134"/>
      <c r="N49" s="1134"/>
      <c r="O49" s="1134"/>
      <c r="P49" s="1134"/>
      <c r="Q49" s="1134"/>
      <c r="R49" s="1134"/>
      <c r="S49" s="1134"/>
      <c r="T49" s="1134"/>
      <c r="U49" s="1134"/>
      <c r="V49" s="1134"/>
      <c r="W49" s="1134"/>
      <c r="X49" s="1134"/>
      <c r="Y49" s="59"/>
    </row>
    <row r="50" spans="1:25" ht="15" hidden="1">
      <c r="A50" s="43"/>
      <c r="B50" s="78"/>
      <c r="C50" s="77"/>
      <c r="D50" s="61"/>
      <c r="E50" s="1134"/>
      <c r="F50" s="1134"/>
      <c r="G50" s="1134"/>
      <c r="H50" s="1134"/>
      <c r="I50" s="1134"/>
      <c r="J50" s="1134"/>
      <c r="K50" s="1134"/>
      <c r="L50" s="1134"/>
      <c r="M50" s="1134"/>
      <c r="N50" s="1134"/>
      <c r="O50" s="1134"/>
      <c r="P50" s="1134"/>
      <c r="Q50" s="1134"/>
      <c r="R50" s="1134"/>
      <c r="S50" s="1134"/>
      <c r="T50" s="1134"/>
      <c r="U50" s="1134"/>
      <c r="V50" s="1134"/>
      <c r="W50" s="1134"/>
      <c r="X50" s="1134"/>
      <c r="Y50" s="59"/>
    </row>
    <row r="51" spans="1:25" ht="15" hidden="1">
      <c r="A51" s="43"/>
      <c r="B51" s="78"/>
      <c r="C51" s="77"/>
      <c r="D51" s="61"/>
      <c r="E51" s="1134"/>
      <c r="F51" s="1134"/>
      <c r="G51" s="1134"/>
      <c r="H51" s="1134"/>
      <c r="I51" s="1134"/>
      <c r="J51" s="1134"/>
      <c r="K51" s="1134"/>
      <c r="L51" s="1134"/>
      <c r="M51" s="1134"/>
      <c r="N51" s="1134"/>
      <c r="O51" s="1134"/>
      <c r="P51" s="1134"/>
      <c r="Q51" s="1134"/>
      <c r="R51" s="1134"/>
      <c r="S51" s="1134"/>
      <c r="T51" s="1134"/>
      <c r="U51" s="1134"/>
      <c r="V51" s="1134"/>
      <c r="W51" s="1134"/>
      <c r="X51" s="1134"/>
      <c r="Y51" s="59"/>
    </row>
    <row r="52" spans="1:25" ht="15" hidden="1">
      <c r="A52" s="43"/>
      <c r="B52" s="78"/>
      <c r="C52" s="77"/>
      <c r="D52" s="61"/>
      <c r="E52" s="1134"/>
      <c r="F52" s="1134"/>
      <c r="G52" s="1134"/>
      <c r="H52" s="1134"/>
      <c r="I52" s="1134"/>
      <c r="J52" s="1134"/>
      <c r="K52" s="1134"/>
      <c r="L52" s="1134"/>
      <c r="M52" s="1134"/>
      <c r="N52" s="1134"/>
      <c r="O52" s="1134"/>
      <c r="P52" s="1134"/>
      <c r="Q52" s="1134"/>
      <c r="R52" s="1134"/>
      <c r="S52" s="1134"/>
      <c r="T52" s="1134"/>
      <c r="U52" s="1134"/>
      <c r="V52" s="1134"/>
      <c r="W52" s="1134"/>
      <c r="X52" s="1134"/>
      <c r="Y52" s="59"/>
    </row>
    <row r="53" spans="1:25" ht="15" hidden="1">
      <c r="A53" s="43"/>
      <c r="B53" s="78"/>
      <c r="C53" s="77"/>
      <c r="D53" s="61"/>
      <c r="E53" s="1134"/>
      <c r="F53" s="1134"/>
      <c r="G53" s="1134"/>
      <c r="H53" s="1134"/>
      <c r="I53" s="1134"/>
      <c r="J53" s="1134"/>
      <c r="K53" s="1134"/>
      <c r="L53" s="1134"/>
      <c r="M53" s="1134"/>
      <c r="N53" s="1134"/>
      <c r="O53" s="1134"/>
      <c r="P53" s="1134"/>
      <c r="Q53" s="1134"/>
      <c r="R53" s="1134"/>
      <c r="S53" s="1134"/>
      <c r="T53" s="1134"/>
      <c r="U53" s="1134"/>
      <c r="V53" s="1134"/>
      <c r="W53" s="1134"/>
      <c r="X53" s="1134"/>
      <c r="Y53" s="59"/>
    </row>
    <row r="54" spans="1:25" ht="15" hidden="1">
      <c r="A54" s="43"/>
      <c r="B54" s="78"/>
      <c r="C54" s="77"/>
      <c r="D54" s="61"/>
      <c r="E54" s="1134"/>
      <c r="F54" s="1134"/>
      <c r="G54" s="1134"/>
      <c r="H54" s="1134"/>
      <c r="I54" s="1134"/>
      <c r="J54" s="1134"/>
      <c r="K54" s="1134"/>
      <c r="L54" s="1134"/>
      <c r="M54" s="1134"/>
      <c r="N54" s="1134"/>
      <c r="O54" s="1134"/>
      <c r="P54" s="1134"/>
      <c r="Q54" s="1134"/>
      <c r="R54" s="1134"/>
      <c r="S54" s="1134"/>
      <c r="T54" s="1134"/>
      <c r="U54" s="1134"/>
      <c r="V54" s="1134"/>
      <c r="W54" s="1134"/>
      <c r="X54" s="1134"/>
      <c r="Y54" s="59"/>
    </row>
    <row r="55" spans="1:25" ht="15" hidden="1">
      <c r="A55" s="43"/>
      <c r="B55" s="78"/>
      <c r="C55" s="77"/>
      <c r="D55" s="61"/>
      <c r="E55" s="1134"/>
      <c r="F55" s="1134"/>
      <c r="G55" s="1134"/>
      <c r="H55" s="1134"/>
      <c r="I55" s="1134"/>
      <c r="J55" s="1134"/>
      <c r="K55" s="1134"/>
      <c r="L55" s="1134"/>
      <c r="M55" s="1134"/>
      <c r="N55" s="1134"/>
      <c r="O55" s="1134"/>
      <c r="P55" s="1134"/>
      <c r="Q55" s="1134"/>
      <c r="R55" s="1134"/>
      <c r="S55" s="1134"/>
      <c r="T55" s="1134"/>
      <c r="U55" s="1134"/>
      <c r="V55" s="1134"/>
      <c r="W55" s="1134"/>
      <c r="X55" s="1134"/>
      <c r="Y55" s="59"/>
    </row>
    <row r="56" spans="1:25" ht="25.5" hidden="1" customHeight="1">
      <c r="A56" s="43"/>
      <c r="B56" s="78"/>
      <c r="C56" s="77"/>
      <c r="D56" s="66"/>
      <c r="E56" s="1134"/>
      <c r="F56" s="1134"/>
      <c r="G56" s="1134"/>
      <c r="H56" s="1134"/>
      <c r="I56" s="1134"/>
      <c r="J56" s="1134"/>
      <c r="K56" s="1134"/>
      <c r="L56" s="1134"/>
      <c r="M56" s="1134"/>
      <c r="N56" s="1134"/>
      <c r="O56" s="1134"/>
      <c r="P56" s="1134"/>
      <c r="Q56" s="1134"/>
      <c r="R56" s="1134"/>
      <c r="S56" s="1134"/>
      <c r="T56" s="1134"/>
      <c r="U56" s="1134"/>
      <c r="V56" s="1134"/>
      <c r="W56" s="1134"/>
      <c r="X56" s="1134"/>
      <c r="Y56" s="59"/>
    </row>
    <row r="57" spans="1:25" ht="15" hidden="1">
      <c r="A57" s="43"/>
      <c r="B57" s="78"/>
      <c r="C57" s="77"/>
      <c r="D57" s="66"/>
      <c r="E57" s="1134"/>
      <c r="F57" s="1134"/>
      <c r="G57" s="1134"/>
      <c r="H57" s="1134"/>
      <c r="I57" s="1134"/>
      <c r="J57" s="1134"/>
      <c r="K57" s="1134"/>
      <c r="L57" s="1134"/>
      <c r="M57" s="1134"/>
      <c r="N57" s="1134"/>
      <c r="O57" s="1134"/>
      <c r="P57" s="1134"/>
      <c r="Q57" s="1134"/>
      <c r="R57" s="1134"/>
      <c r="S57" s="1134"/>
      <c r="T57" s="1134"/>
      <c r="U57" s="1134"/>
      <c r="V57" s="1134"/>
      <c r="W57" s="1134"/>
      <c r="X57" s="1134"/>
      <c r="Y57" s="59"/>
    </row>
    <row r="58" spans="1:25" ht="15" hidden="1" customHeight="1">
      <c r="A58" s="43"/>
      <c r="B58" s="78"/>
      <c r="C58" s="77"/>
      <c r="D58" s="61"/>
      <c r="E58" s="1135" t="s">
        <v>394</v>
      </c>
      <c r="F58" s="1135"/>
      <c r="G58" s="1135"/>
      <c r="H58" s="1135"/>
      <c r="I58" s="1135"/>
      <c r="J58" s="1135"/>
      <c r="K58" s="1135"/>
      <c r="L58" s="1135"/>
      <c r="M58" s="1135"/>
      <c r="N58" s="1135"/>
      <c r="O58" s="1135"/>
      <c r="P58" s="1135"/>
      <c r="Q58" s="1135"/>
      <c r="R58" s="1135"/>
      <c r="S58" s="1135"/>
      <c r="T58" s="1135"/>
      <c r="U58" s="1135"/>
      <c r="V58" s="230"/>
      <c r="W58" s="230"/>
      <c r="X58" s="230"/>
      <c r="Y58" s="59"/>
    </row>
    <row r="59" spans="1:25" ht="15" hidden="1" customHeight="1">
      <c r="A59" s="43"/>
      <c r="B59" s="78"/>
      <c r="C59" s="77"/>
      <c r="D59" s="61"/>
      <c r="E59" s="1137"/>
      <c r="F59" s="1137"/>
      <c r="G59" s="1137"/>
      <c r="H59" s="1132"/>
      <c r="I59" s="1133"/>
      <c r="J59" s="1133"/>
      <c r="K59" s="1133"/>
      <c r="L59" s="1133"/>
      <c r="M59" s="1133"/>
      <c r="N59" s="1133"/>
      <c r="O59" s="1133"/>
      <c r="P59" s="1133"/>
      <c r="Q59" s="1133"/>
      <c r="R59" s="1133"/>
      <c r="S59" s="1133"/>
      <c r="T59" s="1133"/>
      <c r="U59" s="1133"/>
      <c r="V59" s="1133"/>
      <c r="W59" s="1133"/>
      <c r="X59" s="1133"/>
      <c r="Y59" s="59"/>
    </row>
    <row r="60" spans="1:25" ht="15" hidden="1" customHeight="1">
      <c r="A60" s="43"/>
      <c r="B60" s="78"/>
      <c r="C60" s="77"/>
      <c r="D60" s="61"/>
      <c r="E60" s="1136"/>
      <c r="F60" s="1136"/>
      <c r="G60" s="1136"/>
      <c r="H60" s="1131"/>
      <c r="I60" s="1131"/>
      <c r="J60" s="1131"/>
      <c r="K60" s="1131"/>
      <c r="L60" s="1131"/>
      <c r="M60" s="1131"/>
      <c r="N60" s="1131"/>
      <c r="O60" s="1131"/>
      <c r="P60" s="1131"/>
      <c r="Q60" s="1131"/>
      <c r="R60" s="1131"/>
      <c r="S60" s="1131"/>
      <c r="T60" s="1131"/>
      <c r="U60" s="1131"/>
      <c r="V60" s="1131"/>
      <c r="W60" s="1131"/>
      <c r="X60" s="1131"/>
      <c r="Y60" s="59"/>
    </row>
    <row r="61" spans="1:25" ht="15" hidden="1">
      <c r="A61" s="43"/>
      <c r="B61" s="78"/>
      <c r="C61" s="77"/>
      <c r="D61" s="61"/>
      <c r="E61" s="70"/>
      <c r="F61" s="68"/>
      <c r="G61" s="69"/>
      <c r="H61" s="1131"/>
      <c r="I61" s="1131"/>
      <c r="J61" s="1131"/>
      <c r="K61" s="1131"/>
      <c r="L61" s="1131"/>
      <c r="M61" s="1131"/>
      <c r="N61" s="1131"/>
      <c r="O61" s="1131"/>
      <c r="P61" s="1131"/>
      <c r="Q61" s="1131"/>
      <c r="R61" s="1131"/>
      <c r="S61" s="1131"/>
      <c r="T61" s="1131"/>
      <c r="U61" s="1131"/>
      <c r="V61" s="1131"/>
      <c r="W61" s="1131"/>
      <c r="X61" s="113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5" t="s">
        <v>395</v>
      </c>
      <c r="F70" s="1135"/>
      <c r="G70" s="1135"/>
      <c r="H70" s="1135"/>
      <c r="I70" s="1135"/>
      <c r="J70" s="1135"/>
      <c r="K70" s="1135"/>
      <c r="L70" s="1135"/>
      <c r="M70" s="1135"/>
      <c r="N70" s="1135"/>
      <c r="O70" s="1135"/>
      <c r="P70" s="1135"/>
      <c r="Q70" s="1135"/>
      <c r="R70" s="1135"/>
      <c r="S70" s="1135"/>
      <c r="T70" s="1135"/>
      <c r="U70" s="449"/>
      <c r="V70" s="449"/>
      <c r="W70" s="449"/>
      <c r="X70" s="449"/>
      <c r="Y70" s="59"/>
    </row>
    <row r="71" spans="1:25" ht="15" hidden="1">
      <c r="A71" s="43"/>
      <c r="B71" s="78"/>
      <c r="C71" s="77"/>
      <c r="D71" s="61"/>
      <c r="E71" s="1135" t="s">
        <v>584</v>
      </c>
      <c r="F71" s="1135"/>
      <c r="G71" s="1135"/>
      <c r="H71" s="1135"/>
      <c r="I71" s="1135"/>
      <c r="J71" s="1135"/>
      <c r="K71" s="1135"/>
      <c r="L71" s="1135"/>
      <c r="M71" s="1135"/>
      <c r="N71" s="1135"/>
      <c r="O71" s="1135"/>
      <c r="P71" s="1135"/>
      <c r="Q71" s="1135"/>
      <c r="R71" s="1135"/>
      <c r="S71" s="1135"/>
      <c r="T71" s="1135"/>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5" t="s">
        <v>394</v>
      </c>
      <c r="F81" s="1135"/>
      <c r="G81" s="1135"/>
      <c r="H81" s="1135"/>
      <c r="I81" s="1135"/>
      <c r="J81" s="1135"/>
      <c r="K81" s="1135"/>
      <c r="L81" s="1135"/>
      <c r="M81" s="1135"/>
      <c r="N81" s="1135"/>
      <c r="O81" s="1135"/>
      <c r="P81" s="1135"/>
      <c r="Q81" s="1135"/>
      <c r="R81" s="1135"/>
      <c r="S81" s="1135"/>
      <c r="T81" s="1135"/>
      <c r="U81" s="1135"/>
      <c r="V81" s="230"/>
      <c r="W81" s="230"/>
      <c r="X81" s="230"/>
      <c r="Y81" s="59"/>
    </row>
    <row r="82" spans="1:25" ht="15" hidden="1" customHeight="1">
      <c r="A82" s="43"/>
      <c r="B82" s="78"/>
      <c r="C82" s="77"/>
      <c r="D82" s="61"/>
      <c r="E82" s="1136"/>
      <c r="F82" s="1136"/>
      <c r="G82" s="1136"/>
      <c r="H82" s="1132"/>
      <c r="I82" s="1133"/>
      <c r="J82" s="1133"/>
      <c r="K82" s="1133"/>
      <c r="L82" s="1133"/>
      <c r="M82" s="1133"/>
      <c r="N82" s="1133"/>
      <c r="O82" s="1133"/>
      <c r="P82" s="1133"/>
      <c r="Q82" s="1133"/>
      <c r="R82" s="1133"/>
      <c r="S82" s="1133"/>
      <c r="T82" s="1133"/>
      <c r="U82" s="1133"/>
      <c r="V82" s="1133"/>
      <c r="W82" s="1133"/>
      <c r="X82" s="1133"/>
      <c r="Y82" s="59"/>
    </row>
    <row r="83" spans="1:25" ht="15" hidden="1" customHeight="1">
      <c r="A83" s="43"/>
      <c r="B83" s="78"/>
      <c r="C83" s="77"/>
      <c r="D83" s="61"/>
      <c r="Y83" s="59"/>
    </row>
    <row r="84" spans="1:25" ht="15" hidden="1" customHeight="1">
      <c r="A84" s="43"/>
      <c r="B84" s="78"/>
      <c r="C84" s="77"/>
      <c r="D84" s="61"/>
      <c r="E84" s="70"/>
      <c r="F84" s="68"/>
      <c r="G84" s="69"/>
      <c r="H84" s="1131"/>
      <c r="I84" s="1131"/>
      <c r="J84" s="1131"/>
      <c r="K84" s="1131"/>
      <c r="L84" s="1131"/>
      <c r="M84" s="1131"/>
      <c r="N84" s="1131"/>
      <c r="O84" s="1131"/>
      <c r="P84" s="1131"/>
      <c r="Q84" s="1131"/>
      <c r="R84" s="1131"/>
      <c r="S84" s="1131"/>
      <c r="T84" s="1131"/>
      <c r="U84" s="1131"/>
      <c r="V84" s="1131"/>
      <c r="W84" s="1131"/>
      <c r="X84" s="113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39" t="s">
        <v>234</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38" t="s">
        <v>233</v>
      </c>
      <c r="G100" s="1138"/>
      <c r="H100" s="1138"/>
      <c r="I100" s="1138"/>
      <c r="J100" s="1138"/>
      <c r="K100" s="1138"/>
      <c r="L100" s="1138"/>
      <c r="M100" s="1138"/>
      <c r="N100" s="1138"/>
      <c r="O100" s="1138"/>
      <c r="P100" s="1138"/>
      <c r="Q100" s="1138"/>
      <c r="R100" s="1138"/>
      <c r="S100" s="1138"/>
      <c r="T100" s="62"/>
      <c r="U100" s="60"/>
      <c r="V100" s="60"/>
      <c r="W100" s="60"/>
      <c r="X100" s="60"/>
      <c r="Y100" s="59"/>
      <c r="AA100" s="79" t="s">
        <v>231</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38" t="s">
        <v>232</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207</v>
      </c>
    </row>
    <row r="2" spans="1:20" ht="22.5">
      <c r="F2" s="1214" t="s">
        <v>490</v>
      </c>
      <c r="G2" s="1215"/>
      <c r="H2" s="1216"/>
      <c r="I2" s="435"/>
    </row>
    <row r="3" spans="1:20" ht="3" customHeight="1"/>
    <row r="4" spans="1:20" s="190" customFormat="1" ht="11.25">
      <c r="A4" s="213"/>
      <c r="B4" s="213"/>
      <c r="C4" s="213"/>
      <c r="D4" s="213"/>
      <c r="F4" s="1163" t="s">
        <v>453</v>
      </c>
      <c r="G4" s="1163"/>
      <c r="H4" s="1163"/>
      <c r="I4" s="1217" t="s">
        <v>454</v>
      </c>
      <c r="J4" s="213"/>
      <c r="K4" s="213"/>
      <c r="L4" s="213"/>
      <c r="M4" s="213"/>
      <c r="N4" s="213"/>
      <c r="O4" s="213"/>
      <c r="P4" s="213"/>
      <c r="Q4" s="213"/>
      <c r="R4" s="213"/>
      <c r="S4" s="213"/>
      <c r="T4" s="213"/>
    </row>
    <row r="5" spans="1:20" s="190" customFormat="1" ht="11.25" customHeight="1">
      <c r="A5" s="213"/>
      <c r="B5" s="213"/>
      <c r="C5" s="213"/>
      <c r="D5" s="213"/>
      <c r="F5" s="318" t="s">
        <v>91</v>
      </c>
      <c r="G5" s="336" t="s">
        <v>456</v>
      </c>
      <c r="H5" s="317" t="s">
        <v>441</v>
      </c>
      <c r="I5" s="1217"/>
      <c r="J5" s="213"/>
      <c r="K5" s="213"/>
      <c r="L5" s="213"/>
      <c r="M5" s="213"/>
      <c r="N5" s="213"/>
      <c r="O5" s="213"/>
      <c r="P5" s="213"/>
      <c r="Q5" s="213"/>
      <c r="R5" s="213"/>
      <c r="S5" s="213"/>
      <c r="T5" s="213"/>
    </row>
    <row r="6" spans="1:20" s="190" customFormat="1" ht="12" customHeight="1">
      <c r="A6" s="213"/>
      <c r="B6" s="213"/>
      <c r="C6" s="213"/>
      <c r="D6" s="213"/>
      <c r="F6" s="319" t="s">
        <v>92</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491</v>
      </c>
      <c r="H7" s="316" t="str">
        <f>IF(dateCh="","",dateCh)</f>
        <v>20.12.2021</v>
      </c>
      <c r="I7" s="196" t="s">
        <v>492</v>
      </c>
      <c r="J7" s="333"/>
      <c r="K7" s="213"/>
      <c r="L7" s="213"/>
      <c r="M7" s="213"/>
      <c r="N7" s="213"/>
      <c r="O7" s="213"/>
      <c r="P7" s="213"/>
      <c r="Q7" s="213"/>
      <c r="R7" s="213"/>
      <c r="S7" s="213"/>
      <c r="T7" s="213"/>
    </row>
    <row r="8" spans="1:20" s="190" customFormat="1" ht="45">
      <c r="A8" s="1218">
        <v>1</v>
      </c>
      <c r="B8" s="213"/>
      <c r="C8" s="213"/>
      <c r="D8" s="213"/>
      <c r="F8" s="334" t="str">
        <f>"2." &amp;mergeValue(A8)</f>
        <v>2.1</v>
      </c>
      <c r="G8" s="416" t="s">
        <v>493</v>
      </c>
      <c r="H8" s="316"/>
      <c r="I8" s="196" t="s">
        <v>588</v>
      </c>
      <c r="J8" s="333"/>
      <c r="K8" s="213"/>
      <c r="L8" s="213"/>
      <c r="M8" s="213"/>
      <c r="N8" s="213"/>
      <c r="O8" s="213"/>
      <c r="P8" s="213"/>
      <c r="Q8" s="213"/>
      <c r="R8" s="213"/>
      <c r="S8" s="213"/>
      <c r="T8" s="213"/>
    </row>
    <row r="9" spans="1:20" s="190" customFormat="1" ht="22.5">
      <c r="A9" s="1218"/>
      <c r="B9" s="213"/>
      <c r="C9" s="213"/>
      <c r="D9" s="213"/>
      <c r="F9" s="334" t="str">
        <f>"3." &amp;mergeValue(A9)</f>
        <v>3.1</v>
      </c>
      <c r="G9" s="416" t="s">
        <v>494</v>
      </c>
      <c r="H9" s="316"/>
      <c r="I9" s="196" t="s">
        <v>586</v>
      </c>
      <c r="J9" s="333"/>
      <c r="K9" s="213"/>
      <c r="L9" s="213"/>
      <c r="M9" s="213"/>
      <c r="N9" s="213"/>
      <c r="O9" s="213"/>
      <c r="P9" s="213"/>
      <c r="Q9" s="213"/>
      <c r="R9" s="213"/>
      <c r="S9" s="213"/>
      <c r="T9" s="213"/>
    </row>
    <row r="10" spans="1:20" s="190" customFormat="1" ht="22.5">
      <c r="A10" s="1218"/>
      <c r="B10" s="213"/>
      <c r="C10" s="213"/>
      <c r="D10" s="213"/>
      <c r="F10" s="334" t="str">
        <f>"4."&amp;mergeValue(A10)</f>
        <v>4.1</v>
      </c>
      <c r="G10" s="416" t="s">
        <v>495</v>
      </c>
      <c r="H10" s="317" t="s">
        <v>457</v>
      </c>
      <c r="I10" s="196"/>
      <c r="J10" s="333"/>
      <c r="K10" s="213"/>
      <c r="L10" s="213"/>
      <c r="M10" s="213"/>
      <c r="N10" s="213"/>
      <c r="O10" s="213"/>
      <c r="P10" s="213"/>
      <c r="Q10" s="213"/>
      <c r="R10" s="213"/>
      <c r="S10" s="213"/>
      <c r="T10" s="213"/>
    </row>
    <row r="11" spans="1:20" s="190" customFormat="1" ht="18.75">
      <c r="A11" s="1218"/>
      <c r="B11" s="1218">
        <v>1</v>
      </c>
      <c r="C11" s="343"/>
      <c r="D11" s="343"/>
      <c r="F11" s="334" t="str">
        <f>"4."&amp;mergeValue(A11) &amp;"."&amp;mergeValue(B11)</f>
        <v>4.1.1</v>
      </c>
      <c r="G11" s="323" t="s">
        <v>590</v>
      </c>
      <c r="H11" s="316" t="str">
        <f>IF(region_name="","",region_name)</f>
        <v>Ленинградская область</v>
      </c>
      <c r="I11" s="196" t="s">
        <v>498</v>
      </c>
      <c r="J11" s="333"/>
      <c r="K11" s="213"/>
      <c r="L11" s="213"/>
      <c r="M11" s="213"/>
      <c r="N11" s="213"/>
      <c r="O11" s="213"/>
      <c r="P11" s="213"/>
      <c r="Q11" s="213"/>
      <c r="R11" s="213"/>
      <c r="S11" s="213"/>
      <c r="T11" s="213"/>
    </row>
    <row r="12" spans="1:20" s="190" customFormat="1" ht="22.5">
      <c r="A12" s="1218"/>
      <c r="B12" s="1218"/>
      <c r="C12" s="1218">
        <v>1</v>
      </c>
      <c r="D12" s="343"/>
      <c r="F12" s="334" t="str">
        <f>"4."&amp;mergeValue(A12) &amp;"."&amp;mergeValue(B12)&amp;"."&amp;mergeValue(C12)</f>
        <v>4.1.1.1</v>
      </c>
      <c r="G12" s="340" t="s">
        <v>496</v>
      </c>
      <c r="H12" s="316"/>
      <c r="I12" s="196" t="s">
        <v>499</v>
      </c>
      <c r="J12" s="333"/>
      <c r="K12" s="213"/>
      <c r="L12" s="213"/>
      <c r="M12" s="213"/>
      <c r="N12" s="213"/>
      <c r="O12" s="213"/>
      <c r="P12" s="213"/>
      <c r="Q12" s="213"/>
      <c r="R12" s="213"/>
      <c r="S12" s="213"/>
      <c r="T12" s="213"/>
    </row>
    <row r="13" spans="1:20" s="190" customFormat="1" ht="39" customHeight="1">
      <c r="A13" s="1218"/>
      <c r="B13" s="1218"/>
      <c r="C13" s="1218"/>
      <c r="D13" s="343">
        <v>1</v>
      </c>
      <c r="F13" s="334" t="str">
        <f>"4."&amp;mergeValue(A13) &amp;"."&amp;mergeValue(B13)&amp;"."&amp;mergeValue(C13)&amp;"."&amp;mergeValue(D13)</f>
        <v>4.1.1.1.1</v>
      </c>
      <c r="G13" s="419" t="s">
        <v>497</v>
      </c>
      <c r="H13" s="316"/>
      <c r="I13" s="1219" t="s">
        <v>589</v>
      </c>
      <c r="J13" s="333"/>
      <c r="K13" s="213"/>
      <c r="L13" s="213"/>
      <c r="M13" s="213"/>
      <c r="N13" s="213"/>
      <c r="O13" s="213"/>
      <c r="P13" s="213"/>
      <c r="Q13" s="213"/>
      <c r="R13" s="213"/>
      <c r="S13" s="213"/>
      <c r="T13" s="213"/>
    </row>
    <row r="14" spans="1:20" s="190" customFormat="1" ht="18.75">
      <c r="A14" s="1218"/>
      <c r="B14" s="1218"/>
      <c r="C14" s="1218"/>
      <c r="D14" s="343"/>
      <c r="F14" s="337"/>
      <c r="G14" s="150" t="s">
        <v>4</v>
      </c>
      <c r="H14" s="342"/>
      <c r="I14" s="1219"/>
      <c r="J14" s="333"/>
      <c r="K14" s="213"/>
      <c r="L14" s="213"/>
      <c r="M14" s="213"/>
      <c r="N14" s="213"/>
      <c r="O14" s="213"/>
      <c r="P14" s="213"/>
      <c r="Q14" s="213"/>
      <c r="R14" s="213"/>
      <c r="S14" s="213"/>
      <c r="T14" s="213"/>
    </row>
    <row r="15" spans="1:20" s="190" customFormat="1" ht="18.75">
      <c r="A15" s="1218"/>
      <c r="B15" s="1218"/>
      <c r="C15" s="343"/>
      <c r="D15" s="343"/>
      <c r="F15" s="420"/>
      <c r="G15" s="195" t="s">
        <v>402</v>
      </c>
      <c r="H15" s="421"/>
      <c r="I15" s="422"/>
      <c r="J15" s="333"/>
      <c r="K15" s="213"/>
      <c r="L15" s="213"/>
      <c r="M15" s="213"/>
      <c r="N15" s="213"/>
      <c r="O15" s="213"/>
      <c r="P15" s="213"/>
      <c r="Q15" s="213"/>
      <c r="R15" s="213"/>
      <c r="S15" s="213"/>
      <c r="T15" s="213"/>
    </row>
    <row r="16" spans="1:20" s="190" customFormat="1" ht="18.75">
      <c r="A16" s="1218"/>
      <c r="B16" s="213"/>
      <c r="C16" s="213"/>
      <c r="D16" s="213"/>
      <c r="F16" s="337"/>
      <c r="G16" s="155" t="s">
        <v>505</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504</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13" t="s">
        <v>591</v>
      </c>
      <c r="H19" s="121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0"/>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4" t="s">
        <v>683</v>
      </c>
      <c r="M5" s="1234"/>
      <c r="N5" s="1234"/>
      <c r="O5" s="1234"/>
      <c r="P5" s="1234"/>
      <c r="Q5" s="1234"/>
      <c r="R5" s="1234"/>
      <c r="S5" s="1234"/>
      <c r="T5" s="1234"/>
      <c r="U5" s="579"/>
      <c r="V5" s="497"/>
    </row>
    <row r="6" spans="1:29" ht="3" customHeight="1">
      <c r="J6" s="482"/>
      <c r="K6" s="482"/>
      <c r="L6" s="478"/>
      <c r="M6" s="478"/>
      <c r="N6" s="478"/>
      <c r="O6" s="481"/>
      <c r="P6" s="481"/>
      <c r="Q6" s="481"/>
      <c r="R6" s="481"/>
      <c r="S6" s="481"/>
      <c r="T6" s="481"/>
      <c r="U6" s="478"/>
    </row>
    <row r="7" spans="1:29" s="492" customFormat="1" ht="22.5">
      <c r="A7" s="505"/>
      <c r="B7" s="505"/>
      <c r="C7" s="505"/>
      <c r="D7" s="505"/>
      <c r="E7" s="505"/>
      <c r="F7" s="505"/>
      <c r="G7" s="505"/>
      <c r="H7" s="505"/>
      <c r="L7" s="499"/>
      <c r="M7" s="617" t="s">
        <v>501</v>
      </c>
      <c r="N7" s="666"/>
      <c r="O7" s="1269" t="str">
        <f>IF(NameOrPr_ch="",IF(NameOrPr="","",NameOrPr),NameOrPr_ch)</f>
        <v>Комитет по тарифам и ценовой политике ЛО</v>
      </c>
      <c r="P7" s="1270"/>
      <c r="Q7" s="1270"/>
      <c r="R7" s="1270"/>
      <c r="S7" s="1270"/>
      <c r="T7" s="1271"/>
      <c r="U7" s="667"/>
      <c r="Y7" s="1013"/>
      <c r="Z7" s="505"/>
      <c r="AA7" s="505"/>
      <c r="AB7" s="505"/>
      <c r="AC7" s="505"/>
    </row>
    <row r="8" spans="1:29" s="570" customFormat="1" ht="18.75">
      <c r="A8" s="590"/>
      <c r="B8" s="590"/>
      <c r="C8" s="590"/>
      <c r="D8" s="590"/>
      <c r="E8" s="590"/>
      <c r="F8" s="590"/>
      <c r="G8" s="590"/>
      <c r="H8" s="590"/>
      <c r="L8" s="499"/>
      <c r="M8" s="617" t="s">
        <v>594</v>
      </c>
      <c r="N8" s="666"/>
      <c r="O8" s="1269" t="str">
        <f>IF(datePr_ch="",IF(datePr="","",datePr),datePr_ch)</f>
        <v>17.12.2021</v>
      </c>
      <c r="P8" s="1270"/>
      <c r="Q8" s="1270"/>
      <c r="R8" s="1270"/>
      <c r="S8" s="1270"/>
      <c r="T8" s="1271"/>
      <c r="U8" s="667"/>
      <c r="Y8" s="1013"/>
      <c r="Z8" s="590"/>
      <c r="AA8" s="590"/>
      <c r="AB8" s="590"/>
      <c r="AC8" s="590"/>
    </row>
    <row r="9" spans="1:29" s="492" customFormat="1" ht="18.75">
      <c r="A9" s="505"/>
      <c r="B9" s="505"/>
      <c r="C9" s="505"/>
      <c r="D9" s="505"/>
      <c r="E9" s="505"/>
      <c r="F9" s="505"/>
      <c r="G9" s="505"/>
      <c r="H9" s="505"/>
      <c r="L9" s="552"/>
      <c r="M9" s="617" t="s">
        <v>593</v>
      </c>
      <c r="N9" s="666"/>
      <c r="O9" s="1269" t="str">
        <f>IF(numberPr_ch="",IF(numberPr="","",numberPr),numberPr_ch)</f>
        <v>№471-п от 17.12.2021 г.; №547-п от 20.12.2021 г.</v>
      </c>
      <c r="P9" s="1270"/>
      <c r="Q9" s="1270"/>
      <c r="R9" s="1270"/>
      <c r="S9" s="1270"/>
      <c r="T9" s="1271"/>
      <c r="U9" s="667"/>
      <c r="Y9" s="1013"/>
      <c r="Z9" s="505"/>
      <c r="AA9" s="505"/>
      <c r="AB9" s="505"/>
      <c r="AC9" s="505"/>
    </row>
    <row r="10" spans="1:29" s="492" customFormat="1" ht="18.75">
      <c r="A10" s="505"/>
      <c r="B10" s="505"/>
      <c r="C10" s="505"/>
      <c r="D10" s="505"/>
      <c r="E10" s="505"/>
      <c r="F10" s="505"/>
      <c r="G10" s="505"/>
      <c r="H10" s="505"/>
      <c r="L10" s="552"/>
      <c r="M10" s="617" t="s">
        <v>500</v>
      </c>
      <c r="N10" s="666"/>
      <c r="O10" s="1269" t="str">
        <f>IF(IstPub_ch="",IF(IstPub="","",IstPub),IstPub_ch)</f>
        <v>http://bptr.lenreg.ru</v>
      </c>
      <c r="P10" s="1270"/>
      <c r="Q10" s="1270"/>
      <c r="R10" s="1270"/>
      <c r="S10" s="1270"/>
      <c r="T10" s="1271"/>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718</v>
      </c>
      <c r="R11" s="771" t="s">
        <v>719</v>
      </c>
      <c r="S11" s="749"/>
      <c r="T11" s="749"/>
      <c r="U11" s="667"/>
      <c r="Y11" s="773"/>
      <c r="Z11" s="614"/>
      <c r="AA11" s="614"/>
      <c r="AB11" s="614"/>
      <c r="AC11" s="614"/>
    </row>
    <row r="12" spans="1:29" s="492" customFormat="1" ht="11.25" hidden="1">
      <c r="A12" s="505"/>
      <c r="B12" s="505"/>
      <c r="C12" s="505"/>
      <c r="D12" s="505"/>
      <c r="E12" s="505"/>
      <c r="F12" s="505"/>
      <c r="G12" s="505"/>
      <c r="H12" s="505"/>
      <c r="L12" s="1235"/>
      <c r="M12" s="1235"/>
      <c r="N12" s="489"/>
      <c r="O12" s="767"/>
      <c r="P12" s="767"/>
      <c r="Q12" s="767"/>
      <c r="R12" s="767"/>
      <c r="S12" s="767"/>
      <c r="T12" s="767"/>
      <c r="U12" s="487"/>
      <c r="V12" s="503" t="s">
        <v>372</v>
      </c>
      <c r="Y12" s="1013"/>
      <c r="Z12" s="505"/>
      <c r="AA12" s="505"/>
      <c r="AB12" s="505"/>
      <c r="AC12" s="505"/>
    </row>
    <row r="13" spans="1:29" ht="15" customHeight="1">
      <c r="J13" s="482"/>
      <c r="K13" s="482"/>
      <c r="L13" s="478"/>
      <c r="M13" s="478"/>
      <c r="N13" s="478"/>
      <c r="O13" s="599"/>
      <c r="P13" s="599"/>
      <c r="Q13" s="1265"/>
      <c r="R13" s="1265"/>
      <c r="S13" s="1265"/>
      <c r="T13" s="1265"/>
      <c r="U13" s="1265"/>
      <c r="V13" s="1265"/>
    </row>
    <row r="14" spans="1:29">
      <c r="J14" s="482"/>
      <c r="K14" s="482"/>
      <c r="L14" s="1163" t="s">
        <v>453</v>
      </c>
      <c r="M14" s="1163"/>
      <c r="N14" s="1163"/>
      <c r="O14" s="1163"/>
      <c r="P14" s="1163"/>
      <c r="Q14" s="1163"/>
      <c r="R14" s="1163"/>
      <c r="S14" s="1163"/>
      <c r="T14" s="1163"/>
      <c r="U14" s="1163"/>
      <c r="V14" s="1163"/>
      <c r="W14" s="1163"/>
      <c r="X14" s="1163" t="s">
        <v>454</v>
      </c>
    </row>
    <row r="15" spans="1:29" ht="14.25" customHeight="1">
      <c r="J15" s="482"/>
      <c r="K15" s="482"/>
      <c r="L15" s="1247" t="s">
        <v>91</v>
      </c>
      <c r="M15" s="1247" t="s">
        <v>624</v>
      </c>
      <c r="N15" s="534"/>
      <c r="O15" s="1247" t="s">
        <v>625</v>
      </c>
      <c r="P15" s="1287" t="s">
        <v>626</v>
      </c>
      <c r="Q15" s="1287" t="s">
        <v>639</v>
      </c>
      <c r="R15" s="1287"/>
      <c r="S15" s="1287"/>
      <c r="T15" s="1287"/>
      <c r="U15" s="1287"/>
      <c r="V15" s="1247" t="s">
        <v>340</v>
      </c>
      <c r="W15" s="1264" t="s">
        <v>274</v>
      </c>
      <c r="X15" s="1163"/>
    </row>
    <row r="16" spans="1:29" s="523" customFormat="1" ht="25.5" customHeight="1">
      <c r="A16" s="585"/>
      <c r="B16" s="585"/>
      <c r="C16" s="585"/>
      <c r="D16" s="585"/>
      <c r="E16" s="585"/>
      <c r="F16" s="585"/>
      <c r="G16" s="591"/>
      <c r="H16" s="591"/>
      <c r="I16" s="531"/>
      <c r="J16" s="529"/>
      <c r="K16" s="529"/>
      <c r="L16" s="1247"/>
      <c r="M16" s="1247"/>
      <c r="N16" s="534"/>
      <c r="O16" s="1247"/>
      <c r="P16" s="1287"/>
      <c r="Q16" s="1287" t="s">
        <v>676</v>
      </c>
      <c r="R16" s="1287"/>
      <c r="S16" s="1278" t="s">
        <v>652</v>
      </c>
      <c r="T16" s="1278"/>
      <c r="U16" s="1278"/>
      <c r="V16" s="1247"/>
      <c r="W16" s="1264"/>
      <c r="X16" s="1163"/>
      <c r="Y16" s="1008"/>
      <c r="Z16" s="585"/>
      <c r="AA16" s="585"/>
      <c r="AB16" s="585"/>
      <c r="AC16" s="585"/>
    </row>
    <row r="17" spans="1:29" ht="14.25" customHeight="1">
      <c r="J17" s="482"/>
      <c r="K17" s="482"/>
      <c r="L17" s="1247"/>
      <c r="M17" s="1247"/>
      <c r="N17" s="534"/>
      <c r="O17" s="1247"/>
      <c r="P17" s="1287"/>
      <c r="Q17" s="534" t="s">
        <v>674</v>
      </c>
      <c r="R17" s="534" t="s">
        <v>675</v>
      </c>
      <c r="S17" s="536" t="s">
        <v>273</v>
      </c>
      <c r="T17" s="1279" t="s">
        <v>272</v>
      </c>
      <c r="U17" s="1279"/>
      <c r="V17" s="1247"/>
      <c r="W17" s="1264"/>
      <c r="X17" s="1163"/>
    </row>
    <row r="18" spans="1:29">
      <c r="J18" s="482"/>
      <c r="K18" s="490">
        <v>1</v>
      </c>
      <c r="L18" s="479" t="s">
        <v>92</v>
      </c>
      <c r="M18" s="479" t="s">
        <v>48</v>
      </c>
      <c r="N18" s="496" t="s">
        <v>48</v>
      </c>
      <c r="O18" s="488">
        <f t="shared" ref="O18:T18" ca="1" si="0">OFFSET(O18,0,-1)+1</f>
        <v>3</v>
      </c>
      <c r="P18" s="488">
        <f t="shared" ca="1" si="0"/>
        <v>4</v>
      </c>
      <c r="Q18" s="488">
        <f t="shared" ca="1" si="0"/>
        <v>5</v>
      </c>
      <c r="R18" s="488">
        <f t="shared" ca="1" si="0"/>
        <v>6</v>
      </c>
      <c r="S18" s="488">
        <f t="shared" ca="1" si="0"/>
        <v>7</v>
      </c>
      <c r="T18" s="1280">
        <f t="shared" ca="1" si="0"/>
        <v>8</v>
      </c>
      <c r="U18" s="1280"/>
      <c r="V18" s="488">
        <f ca="1">OFFSET(V18,0,-2)+1</f>
        <v>9</v>
      </c>
      <c r="W18" s="523"/>
      <c r="X18" s="488">
        <f ca="1">OFFSET(X18,0,-2)+1</f>
        <v>10</v>
      </c>
    </row>
    <row r="19" spans="1:29" ht="22.5">
      <c r="A19" s="1220">
        <v>1</v>
      </c>
      <c r="B19" s="980"/>
      <c r="C19" s="980"/>
      <c r="D19" s="980"/>
      <c r="E19" s="980"/>
      <c r="F19" s="980"/>
      <c r="G19" s="981"/>
      <c r="H19" s="981"/>
      <c r="I19" s="983"/>
      <c r="J19" s="975"/>
      <c r="K19" s="975"/>
      <c r="L19" s="593">
        <f>mergeValue(A19)</f>
        <v>1</v>
      </c>
      <c r="M19" s="641" t="s">
        <v>20</v>
      </c>
      <c r="N19" s="580"/>
      <c r="O19" s="1266"/>
      <c r="P19" s="1266"/>
      <c r="Q19" s="1266"/>
      <c r="R19" s="1266"/>
      <c r="S19" s="1266"/>
      <c r="T19" s="1266"/>
      <c r="U19" s="1266"/>
      <c r="V19" s="1266"/>
      <c r="W19" s="1266"/>
      <c r="X19" s="581" t="s">
        <v>475</v>
      </c>
    </row>
    <row r="20" spans="1:29" ht="22.5">
      <c r="A20" s="1220"/>
      <c r="B20" s="1220">
        <v>1</v>
      </c>
      <c r="C20" s="980"/>
      <c r="D20" s="980"/>
      <c r="E20" s="980"/>
      <c r="F20" s="980"/>
      <c r="G20" s="985"/>
      <c r="H20" s="982"/>
      <c r="I20" s="987"/>
      <c r="J20" s="972"/>
      <c r="K20" s="971"/>
      <c r="L20" s="593" t="str">
        <f>mergeValue(A20) &amp;"."&amp; mergeValue(B20)</f>
        <v>1.1</v>
      </c>
      <c r="M20" s="546" t="s">
        <v>16</v>
      </c>
      <c r="N20" s="580"/>
      <c r="O20" s="1266"/>
      <c r="P20" s="1266"/>
      <c r="Q20" s="1266"/>
      <c r="R20" s="1266"/>
      <c r="S20" s="1266"/>
      <c r="T20" s="1266"/>
      <c r="U20" s="1266"/>
      <c r="V20" s="1266"/>
      <c r="W20" s="1266"/>
      <c r="X20" s="581" t="s">
        <v>476</v>
      </c>
    </row>
    <row r="21" spans="1:29" ht="22.5">
      <c r="A21" s="1220"/>
      <c r="B21" s="1220"/>
      <c r="C21" s="1220">
        <v>1</v>
      </c>
      <c r="D21" s="980"/>
      <c r="E21" s="980"/>
      <c r="F21" s="980"/>
      <c r="G21" s="985"/>
      <c r="H21" s="982"/>
      <c r="I21" s="988"/>
      <c r="J21" s="972"/>
      <c r="K21" s="971"/>
      <c r="L21" s="593" t="str">
        <f>mergeValue(A21) &amp;"."&amp; mergeValue(B21)&amp;"."&amp; mergeValue(C21)</f>
        <v>1.1.1</v>
      </c>
      <c r="M21" s="547" t="s">
        <v>7</v>
      </c>
      <c r="N21" s="580"/>
      <c r="O21" s="1266"/>
      <c r="P21" s="1266"/>
      <c r="Q21" s="1266"/>
      <c r="R21" s="1266"/>
      <c r="S21" s="1266"/>
      <c r="T21" s="1266"/>
      <c r="U21" s="1266"/>
      <c r="V21" s="1266"/>
      <c r="W21" s="1266"/>
      <c r="X21" s="581" t="s">
        <v>631</v>
      </c>
    </row>
    <row r="22" spans="1:29">
      <c r="A22" s="1220"/>
      <c r="B22" s="1220"/>
      <c r="C22" s="1220"/>
      <c r="D22" s="1220">
        <v>1</v>
      </c>
      <c r="E22" s="980"/>
      <c r="F22" s="980"/>
      <c r="G22" s="985"/>
      <c r="H22" s="982"/>
      <c r="I22" s="988"/>
      <c r="J22" s="986"/>
      <c r="K22" s="971"/>
      <c r="L22" s="593" t="str">
        <f>mergeValue(A22) &amp;"."&amp; mergeValue(B22)&amp;"."&amp; mergeValue(C22)&amp;"."&amp; mergeValue(D22)</f>
        <v>1.1.1.1</v>
      </c>
      <c r="M22" s="548" t="s">
        <v>22</v>
      </c>
      <c r="N22" s="580"/>
      <c r="O22" s="1266"/>
      <c r="P22" s="1266"/>
      <c r="Q22" s="1266"/>
      <c r="R22" s="1266"/>
      <c r="S22" s="1266"/>
      <c r="T22" s="1266"/>
      <c r="U22" s="1266"/>
      <c r="V22" s="1266"/>
      <c r="W22" s="1266"/>
      <c r="X22" s="1020" t="s">
        <v>684</v>
      </c>
    </row>
    <row r="23" spans="1:29" ht="42.95" customHeight="1">
      <c r="A23" s="1220"/>
      <c r="B23" s="1220"/>
      <c r="C23" s="1220"/>
      <c r="D23" s="1220"/>
      <c r="E23" s="980">
        <v>1</v>
      </c>
      <c r="F23" s="980"/>
      <c r="G23" s="985"/>
      <c r="H23" s="982"/>
      <c r="I23" s="988"/>
      <c r="J23" s="986"/>
      <c r="K23" s="976"/>
      <c r="L23" s="593" t="str">
        <f>mergeValue(A23) &amp;"."&amp; mergeValue(B23)&amp;"."&amp; mergeValue(C23)&amp;"."&amp; mergeValue(D23)&amp;"."&amp; mergeValue(E23)</f>
        <v>1.1.1.1.1</v>
      </c>
      <c r="M23" s="1068"/>
      <c r="N23" s="542"/>
      <c r="O23" s="1070"/>
      <c r="P23" s="1071"/>
      <c r="Q23" s="671"/>
      <c r="R23" s="671"/>
      <c r="S23" s="1095"/>
      <c r="T23" s="650" t="s">
        <v>84</v>
      </c>
      <c r="U23" s="1093"/>
      <c r="V23" s="774" t="s">
        <v>84</v>
      </c>
      <c r="W23" s="839"/>
      <c r="X23" s="1237" t="s">
        <v>685</v>
      </c>
      <c r="Y23" s="1008" t="str">
        <f>strCheckDateTwo(N23:W23)</f>
        <v/>
      </c>
    </row>
    <row r="24" spans="1:29" hidden="1">
      <c r="A24" s="1220"/>
      <c r="B24" s="1220"/>
      <c r="C24" s="1220"/>
      <c r="D24" s="1220"/>
      <c r="E24" s="980"/>
      <c r="F24" s="980"/>
      <c r="G24" s="985"/>
      <c r="H24" s="982"/>
      <c r="I24" s="988"/>
      <c r="J24" s="986"/>
      <c r="K24" s="976"/>
      <c r="L24" s="631"/>
      <c r="M24" s="561"/>
      <c r="N24" s="646"/>
      <c r="O24" s="646"/>
      <c r="P24" s="646"/>
      <c r="Q24" s="646"/>
      <c r="R24" s="584" t="str">
        <f>S23 &amp; "-" &amp; U23</f>
        <v>-</v>
      </c>
      <c r="S24" s="512"/>
      <c r="T24" s="586"/>
      <c r="U24" s="512"/>
      <c r="V24" s="646"/>
      <c r="W24" s="838"/>
      <c r="X24" s="1238"/>
    </row>
    <row r="25" spans="1:29" ht="15" customHeight="1">
      <c r="A25" s="1220"/>
      <c r="B25" s="1220"/>
      <c r="C25" s="1220"/>
      <c r="D25" s="1220"/>
      <c r="E25" s="980"/>
      <c r="F25" s="980"/>
      <c r="G25" s="985"/>
      <c r="H25" s="982"/>
      <c r="I25" s="988"/>
      <c r="J25" s="986"/>
      <c r="K25" s="976"/>
      <c r="L25" s="538"/>
      <c r="M25" s="551" t="s">
        <v>5</v>
      </c>
      <c r="N25" s="549"/>
      <c r="O25" s="545"/>
      <c r="P25" s="545"/>
      <c r="Q25" s="545"/>
      <c r="R25" s="545"/>
      <c r="S25" s="573"/>
      <c r="T25" s="564"/>
      <c r="U25" s="563"/>
      <c r="V25" s="549"/>
      <c r="W25" s="549"/>
      <c r="X25" s="1239"/>
    </row>
    <row r="26" spans="1:29" s="476" customFormat="1" ht="15" customHeight="1">
      <c r="A26" s="1220"/>
      <c r="B26" s="1220"/>
      <c r="C26" s="1220"/>
      <c r="D26" s="984"/>
      <c r="E26" s="984"/>
      <c r="F26" s="984"/>
      <c r="G26" s="985"/>
      <c r="H26" s="984"/>
      <c r="I26" s="988"/>
      <c r="J26" s="974"/>
      <c r="K26" s="978"/>
      <c r="L26" s="538"/>
      <c r="M26" s="550" t="s">
        <v>17</v>
      </c>
      <c r="N26" s="549"/>
      <c r="O26" s="545"/>
      <c r="P26" s="545"/>
      <c r="Q26" s="545"/>
      <c r="R26" s="545"/>
      <c r="S26" s="573"/>
      <c r="T26" s="564"/>
      <c r="U26" s="563"/>
      <c r="V26" s="549"/>
      <c r="W26" s="564"/>
      <c r="X26" s="1004"/>
      <c r="Y26" s="1073"/>
      <c r="Z26" s="501"/>
      <c r="AA26" s="501"/>
      <c r="AB26" s="501"/>
      <c r="AC26" s="501"/>
    </row>
    <row r="27" spans="1:29" s="476" customFormat="1" ht="15" customHeight="1">
      <c r="A27" s="1220"/>
      <c r="B27" s="1220"/>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3"/>
      <c r="Z27" s="501"/>
      <c r="AA27" s="501"/>
      <c r="AB27" s="501"/>
      <c r="AC27" s="501"/>
    </row>
    <row r="28" spans="1:29" s="476" customFormat="1" ht="15" customHeight="1">
      <c r="A28" s="1220"/>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3"/>
      <c r="Z28" s="501"/>
      <c r="AA28" s="501"/>
      <c r="AB28" s="501"/>
      <c r="AC28" s="501"/>
    </row>
    <row r="29" spans="1:29" s="476" customFormat="1" ht="15" customHeight="1">
      <c r="A29" s="970"/>
      <c r="B29" s="970"/>
      <c r="C29" s="970"/>
      <c r="D29" s="970"/>
      <c r="E29" s="970"/>
      <c r="F29" s="970"/>
      <c r="G29" s="977"/>
      <c r="H29" s="978"/>
      <c r="I29" s="973"/>
      <c r="J29" s="974"/>
      <c r="K29" s="970"/>
      <c r="L29" s="538"/>
      <c r="M29" s="565" t="s">
        <v>308</v>
      </c>
      <c r="N29" s="549"/>
      <c r="O29" s="545"/>
      <c r="P29" s="545"/>
      <c r="Q29" s="545"/>
      <c r="R29" s="545"/>
      <c r="S29" s="573"/>
      <c r="T29" s="564"/>
      <c r="U29" s="563"/>
      <c r="V29" s="549"/>
      <c r="W29" s="564"/>
      <c r="X29" s="560"/>
      <c r="Y29" s="1073"/>
      <c r="Z29" s="501"/>
      <c r="AA29" s="501"/>
      <c r="AB29" s="501"/>
      <c r="AC29" s="501"/>
    </row>
    <row r="30" spans="1:29" ht="3" customHeight="1"/>
    <row r="31" spans="1:29" ht="96" customHeight="1">
      <c r="L31" s="1">
        <v>1</v>
      </c>
      <c r="M31" s="1213" t="s">
        <v>686</v>
      </c>
      <c r="N31" s="1213"/>
      <c r="O31" s="1213"/>
      <c r="P31" s="1213"/>
      <c r="Q31" s="1213"/>
      <c r="R31" s="1213"/>
      <c r="S31" s="1213"/>
      <c r="T31" s="1213"/>
      <c r="U31" s="1213"/>
      <c r="V31" s="1213"/>
      <c r="W31" s="1213"/>
      <c r="X31" s="1213"/>
      <c r="Y31" s="1094"/>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39"/>
  <sheetViews>
    <sheetView showGridLines="0" topLeftCell="E1" workbookViewId="0">
      <selection activeCell="G44" sqref="G44"/>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14" t="s">
        <v>490</v>
      </c>
      <c r="G2" s="1215"/>
      <c r="H2" s="1216"/>
      <c r="I2" s="435"/>
    </row>
    <row r="3" spans="1:20" ht="3" customHeight="1"/>
    <row r="4" spans="1:20" s="190" customFormat="1" ht="11.25">
      <c r="A4" s="213"/>
      <c r="B4" s="213"/>
      <c r="C4" s="213"/>
      <c r="D4" s="213"/>
      <c r="F4" s="1163" t="s">
        <v>453</v>
      </c>
      <c r="G4" s="1163"/>
      <c r="H4" s="1163"/>
      <c r="I4" s="1217" t="s">
        <v>454</v>
      </c>
      <c r="J4" s="213"/>
      <c r="K4" s="213"/>
      <c r="L4" s="213"/>
      <c r="M4" s="213"/>
      <c r="N4" s="213"/>
      <c r="O4" s="213"/>
      <c r="P4" s="213"/>
      <c r="Q4" s="213"/>
      <c r="R4" s="213"/>
      <c r="S4" s="213"/>
      <c r="T4" s="213"/>
    </row>
    <row r="5" spans="1:20" s="190" customFormat="1" ht="11.25" customHeight="1">
      <c r="A5" s="213"/>
      <c r="B5" s="213"/>
      <c r="C5" s="213"/>
      <c r="D5" s="213"/>
      <c r="F5" s="318" t="s">
        <v>91</v>
      </c>
      <c r="G5" s="336" t="s">
        <v>456</v>
      </c>
      <c r="H5" s="317" t="s">
        <v>441</v>
      </c>
      <c r="I5" s="1217"/>
      <c r="J5" s="213"/>
      <c r="K5" s="213"/>
      <c r="L5" s="213"/>
      <c r="M5" s="213"/>
      <c r="N5" s="213"/>
      <c r="O5" s="213"/>
      <c r="P5" s="213"/>
      <c r="Q5" s="213"/>
      <c r="R5" s="213"/>
      <c r="S5" s="213"/>
      <c r="T5" s="213"/>
    </row>
    <row r="6" spans="1:20" s="190" customFormat="1" ht="12" customHeight="1">
      <c r="A6" s="213"/>
      <c r="B6" s="213"/>
      <c r="C6" s="213"/>
      <c r="D6" s="213"/>
      <c r="F6" s="319" t="s">
        <v>92</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491</v>
      </c>
      <c r="H7" s="316" t="str">
        <f>IF(dateCh="","",dateCh)</f>
        <v>20.12.2021</v>
      </c>
      <c r="I7" s="196" t="s">
        <v>492</v>
      </c>
      <c r="J7" s="333"/>
      <c r="K7" s="213"/>
      <c r="L7" s="213"/>
      <c r="M7" s="213"/>
      <c r="N7" s="213"/>
      <c r="O7" s="213"/>
      <c r="P7" s="213"/>
      <c r="Q7" s="213"/>
      <c r="R7" s="213"/>
      <c r="S7" s="213"/>
      <c r="T7" s="213"/>
    </row>
    <row r="8" spans="1:20" s="190" customFormat="1" ht="45">
      <c r="A8" s="1218">
        <v>1</v>
      </c>
      <c r="B8" s="213"/>
      <c r="C8" s="213"/>
      <c r="D8" s="213"/>
      <c r="F8" s="334" t="str">
        <f>"2." &amp;mergeValue(A8)</f>
        <v>2.1</v>
      </c>
      <c r="G8" s="416" t="s">
        <v>493</v>
      </c>
      <c r="H8" s="316" t="str">
        <f>IF('Перечень тарифов'!R21="","наименование отсутствует","" &amp; 'Перечень тарифов'!R21 &amp; "")</f>
        <v>наименование отсутствует</v>
      </c>
      <c r="I8" s="196" t="s">
        <v>588</v>
      </c>
      <c r="J8" s="333"/>
      <c r="K8" s="213"/>
      <c r="L8" s="213"/>
      <c r="M8" s="213"/>
      <c r="N8" s="213"/>
      <c r="O8" s="213"/>
      <c r="P8" s="213"/>
      <c r="Q8" s="213"/>
      <c r="R8" s="213"/>
      <c r="S8" s="213"/>
      <c r="T8" s="213"/>
    </row>
    <row r="9" spans="1:20" s="190" customFormat="1" ht="22.5">
      <c r="A9" s="1218"/>
      <c r="B9" s="213"/>
      <c r="C9" s="213"/>
      <c r="D9" s="213"/>
      <c r="F9" s="334" t="str">
        <f>"3." &amp;mergeValue(A9)</f>
        <v>3.1</v>
      </c>
      <c r="G9" s="416" t="s">
        <v>494</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586</v>
      </c>
      <c r="J9" s="333"/>
      <c r="K9" s="213"/>
      <c r="L9" s="213"/>
      <c r="M9" s="213"/>
      <c r="N9" s="213"/>
      <c r="O9" s="213"/>
      <c r="P9" s="213"/>
      <c r="Q9" s="213"/>
      <c r="R9" s="213"/>
      <c r="S9" s="213"/>
      <c r="T9" s="213"/>
    </row>
    <row r="10" spans="1:20" s="190" customFormat="1" ht="22.5">
      <c r="A10" s="1218"/>
      <c r="B10" s="213"/>
      <c r="C10" s="213"/>
      <c r="D10" s="213"/>
      <c r="F10" s="334" t="str">
        <f>"4."&amp;mergeValue(A10)</f>
        <v>4.1</v>
      </c>
      <c r="G10" s="416" t="s">
        <v>495</v>
      </c>
      <c r="H10" s="317" t="s">
        <v>457</v>
      </c>
      <c r="I10" s="196"/>
      <c r="J10" s="333"/>
      <c r="K10" s="213"/>
      <c r="L10" s="213"/>
      <c r="M10" s="213"/>
      <c r="N10" s="213"/>
      <c r="O10" s="213"/>
      <c r="P10" s="213"/>
      <c r="Q10" s="213"/>
      <c r="R10" s="213"/>
      <c r="S10" s="213"/>
      <c r="T10" s="213"/>
    </row>
    <row r="11" spans="1:20" s="190" customFormat="1" ht="18.75">
      <c r="A11" s="1218"/>
      <c r="B11" s="1218">
        <v>1</v>
      </c>
      <c r="C11" s="440"/>
      <c r="D11" s="440"/>
      <c r="F11" s="334" t="str">
        <f>"4."&amp;mergeValue(A11) &amp;"."&amp;mergeValue(B11)</f>
        <v>4.1.1</v>
      </c>
      <c r="G11" s="323" t="s">
        <v>590</v>
      </c>
      <c r="H11" s="316" t="str">
        <f>IF(region_name="","",region_name)</f>
        <v>Ленинградская область</v>
      </c>
      <c r="I11" s="196" t="s">
        <v>498</v>
      </c>
      <c r="J11" s="333"/>
      <c r="K11" s="213"/>
      <c r="L11" s="213"/>
      <c r="M11" s="213"/>
      <c r="N11" s="213"/>
      <c r="O11" s="213"/>
      <c r="P11" s="213"/>
      <c r="Q11" s="213"/>
      <c r="R11" s="213"/>
      <c r="S11" s="213"/>
      <c r="T11" s="213"/>
    </row>
    <row r="12" spans="1:20" s="190" customFormat="1" ht="22.5">
      <c r="A12" s="1218"/>
      <c r="B12" s="1218"/>
      <c r="C12" s="1218">
        <v>1</v>
      </c>
      <c r="D12" s="440"/>
      <c r="F12" s="334" t="str">
        <f>"4."&amp;mergeValue(A12) &amp;"."&amp;mergeValue(B12)&amp;"."&amp;mergeValue(C12)</f>
        <v>4.1.1.1</v>
      </c>
      <c r="G12" s="340" t="s">
        <v>496</v>
      </c>
      <c r="H12" s="316" t="str">
        <f>IF(Территории!H13="","","" &amp; Территории!H13 &amp; "")</f>
        <v>Бокситогорский муниципальный район</v>
      </c>
      <c r="I12" s="196" t="s">
        <v>499</v>
      </c>
      <c r="J12" s="333"/>
      <c r="K12" s="213"/>
      <c r="L12" s="213"/>
      <c r="M12" s="213"/>
      <c r="N12" s="213"/>
      <c r="O12" s="213"/>
      <c r="P12" s="213"/>
      <c r="Q12" s="213"/>
      <c r="R12" s="213"/>
      <c r="S12" s="213"/>
      <c r="T12" s="213"/>
    </row>
    <row r="13" spans="1:20" s="190" customFormat="1" ht="56.25">
      <c r="A13" s="1218"/>
      <c r="B13" s="1218"/>
      <c r="C13" s="1218"/>
      <c r="D13" s="440">
        <v>1</v>
      </c>
      <c r="F13" s="334" t="str">
        <f>"4."&amp;mergeValue(A13) &amp;"."&amp;mergeValue(B13)&amp;"."&amp;mergeValue(C13)&amp;"."&amp;mergeValue(D13)</f>
        <v>4.1.1.1.1</v>
      </c>
      <c r="G13" s="419" t="s">
        <v>497</v>
      </c>
      <c r="H13" s="316" t="str">
        <f>IF(Территории!R14="","","" &amp; Территории!R14 &amp; "")</f>
        <v>Бокситогорское (41603101)</v>
      </c>
      <c r="I13" s="1108" t="s">
        <v>589</v>
      </c>
      <c r="J13" s="333"/>
      <c r="K13" s="213"/>
      <c r="L13" s="213"/>
      <c r="M13" s="213"/>
      <c r="N13" s="213"/>
      <c r="O13" s="213"/>
      <c r="P13" s="213"/>
      <c r="Q13" s="213"/>
      <c r="R13" s="213"/>
      <c r="S13" s="213"/>
      <c r="T13" s="213"/>
    </row>
    <row r="14" spans="1:20" s="1007" customFormat="1" ht="45">
      <c r="A14" s="1218">
        <v>2</v>
      </c>
      <c r="B14" s="1013"/>
      <c r="C14" s="1013"/>
      <c r="D14" s="1013"/>
      <c r="F14" s="1029" t="str">
        <f>"2." &amp;mergeValue(A14)</f>
        <v>2.2</v>
      </c>
      <c r="G14" s="815" t="s">
        <v>493</v>
      </c>
      <c r="H14" s="1112" t="str">
        <f>IF('Перечень тарифов'!R24="","наименование отсутствует","" &amp; 'Перечень тарифов'!R24 &amp; "")</f>
        <v>наименование отсутствует</v>
      </c>
      <c r="I14" s="816" t="s">
        <v>588</v>
      </c>
      <c r="J14" s="615"/>
      <c r="K14" s="1013"/>
      <c r="L14" s="1013"/>
      <c r="M14" s="1013"/>
      <c r="N14" s="1013"/>
      <c r="O14" s="1013"/>
      <c r="P14" s="1013"/>
      <c r="Q14" s="1013"/>
      <c r="R14" s="1013"/>
      <c r="S14" s="1013"/>
      <c r="T14" s="1013"/>
    </row>
    <row r="15" spans="1:20" s="1007" customFormat="1" ht="22.5">
      <c r="A15" s="1218"/>
      <c r="B15" s="1013"/>
      <c r="C15" s="1013"/>
      <c r="D15" s="1013"/>
      <c r="F15" s="1029" t="str">
        <f>"3." &amp;mergeValue(A15)</f>
        <v>3.2</v>
      </c>
      <c r="G15" s="815"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586</v>
      </c>
      <c r="J15" s="615"/>
      <c r="K15" s="1013"/>
      <c r="L15" s="1013"/>
      <c r="M15" s="1013"/>
      <c r="N15" s="1013"/>
      <c r="O15" s="1013"/>
      <c r="P15" s="1013"/>
      <c r="Q15" s="1013"/>
      <c r="R15" s="1013"/>
      <c r="S15" s="1013"/>
      <c r="T15" s="1013"/>
    </row>
    <row r="16" spans="1:20" s="1007" customFormat="1" ht="22.5">
      <c r="A16" s="1218"/>
      <c r="B16" s="1013"/>
      <c r="C16" s="1013"/>
      <c r="D16" s="1013"/>
      <c r="F16" s="1029" t="str">
        <f>"4."&amp;mergeValue(A16)</f>
        <v>4.2</v>
      </c>
      <c r="G16" s="815" t="s">
        <v>495</v>
      </c>
      <c r="H16" s="1119" t="s">
        <v>457</v>
      </c>
      <c r="I16" s="816"/>
      <c r="J16" s="615"/>
      <c r="K16" s="1013"/>
      <c r="L16" s="1013"/>
      <c r="M16" s="1013"/>
      <c r="N16" s="1013"/>
      <c r="O16" s="1013"/>
      <c r="P16" s="1013"/>
      <c r="Q16" s="1013"/>
      <c r="R16" s="1013"/>
      <c r="S16" s="1013"/>
      <c r="T16" s="1013"/>
    </row>
    <row r="17" spans="1:20" s="1007" customFormat="1" ht="18.75">
      <c r="A17" s="1218"/>
      <c r="B17" s="1218">
        <v>1</v>
      </c>
      <c r="C17" s="1107"/>
      <c r="D17" s="1107"/>
      <c r="F17" s="1029" t="str">
        <f>"4."&amp;mergeValue(A17) &amp;"."&amp;mergeValue(B17)</f>
        <v>4.2.1</v>
      </c>
      <c r="G17" s="830" t="s">
        <v>590</v>
      </c>
      <c r="H17" s="1112" t="str">
        <f>IF(region_name="","",region_name)</f>
        <v>Ленинградская область</v>
      </c>
      <c r="I17" s="816" t="s">
        <v>498</v>
      </c>
      <c r="J17" s="615"/>
      <c r="K17" s="1013"/>
      <c r="L17" s="1013"/>
      <c r="M17" s="1013"/>
      <c r="N17" s="1013"/>
      <c r="O17" s="1013"/>
      <c r="P17" s="1013"/>
      <c r="Q17" s="1013"/>
      <c r="R17" s="1013"/>
      <c r="S17" s="1013"/>
      <c r="T17" s="1013"/>
    </row>
    <row r="18" spans="1:20" s="1007" customFormat="1" ht="22.5">
      <c r="A18" s="1218"/>
      <c r="B18" s="1218"/>
      <c r="C18" s="1218">
        <v>1</v>
      </c>
      <c r="D18" s="1107"/>
      <c r="F18" s="1029" t="str">
        <f>"4."&amp;mergeValue(A18) &amp;"."&amp;mergeValue(B18)&amp;"."&amp;mergeValue(C18)</f>
        <v>4.2.1.1</v>
      </c>
      <c r="G18" s="817" t="s">
        <v>496</v>
      </c>
      <c r="H18" s="1112" t="str">
        <f>IF(Территории!H16="","","" &amp; Территории!H16 &amp; "")</f>
        <v>Бокситогорский муниципальный район</v>
      </c>
      <c r="I18" s="816" t="s">
        <v>499</v>
      </c>
      <c r="J18" s="615"/>
      <c r="K18" s="1013"/>
      <c r="L18" s="1013"/>
      <c r="M18" s="1013"/>
      <c r="N18" s="1013"/>
      <c r="O18" s="1013"/>
      <c r="P18" s="1013"/>
      <c r="Q18" s="1013"/>
      <c r="R18" s="1013"/>
      <c r="S18" s="1013"/>
      <c r="T18" s="1013"/>
    </row>
    <row r="19" spans="1:20" s="1007" customFormat="1" ht="56.25">
      <c r="A19" s="1218"/>
      <c r="B19" s="1218"/>
      <c r="C19" s="1218"/>
      <c r="D19" s="1107">
        <v>1</v>
      </c>
      <c r="F19" s="1029" t="str">
        <f>"4."&amp;mergeValue(A19) &amp;"."&amp;mergeValue(B19)&amp;"."&amp;mergeValue(C19)&amp;"."&amp;mergeValue(D19)</f>
        <v>4.2.1.1.1</v>
      </c>
      <c r="G19" s="818" t="s">
        <v>497</v>
      </c>
      <c r="H19" s="1112" t="str">
        <f>IF(Территории!R17="","","" &amp; Территории!R17 &amp; "")</f>
        <v>Большедворское (41603412)</v>
      </c>
      <c r="I19" s="1108" t="s">
        <v>589</v>
      </c>
      <c r="J19" s="615"/>
      <c r="K19" s="1013"/>
      <c r="L19" s="1013"/>
      <c r="M19" s="1013"/>
      <c r="N19" s="1013"/>
      <c r="O19" s="1013"/>
      <c r="P19" s="1013"/>
      <c r="Q19" s="1013"/>
      <c r="R19" s="1013"/>
      <c r="S19" s="1013"/>
      <c r="T19" s="1013"/>
    </row>
    <row r="20" spans="1:20" s="1007" customFormat="1" ht="45">
      <c r="A20" s="1218">
        <v>3</v>
      </c>
      <c r="B20" s="1013"/>
      <c r="C20" s="1013"/>
      <c r="D20" s="1013"/>
      <c r="F20" s="1029" t="str">
        <f>"2." &amp;mergeValue(A20)</f>
        <v>2.3</v>
      </c>
      <c r="G20" s="815" t="s">
        <v>493</v>
      </c>
      <c r="H20" s="1112" t="str">
        <f>IF('Перечень тарифов'!R27="","наименование отсутствует","" &amp; 'Перечень тарифов'!R27 &amp; "")</f>
        <v>наименование отсутствует</v>
      </c>
      <c r="I20" s="816" t="s">
        <v>588</v>
      </c>
      <c r="J20" s="615"/>
      <c r="K20" s="1013"/>
      <c r="L20" s="1013"/>
      <c r="M20" s="1013"/>
      <c r="N20" s="1013"/>
      <c r="O20" s="1013"/>
      <c r="P20" s="1013"/>
      <c r="Q20" s="1013"/>
      <c r="R20" s="1013"/>
      <c r="S20" s="1013"/>
      <c r="T20" s="1013"/>
    </row>
    <row r="21" spans="1:20" s="1007" customFormat="1" ht="22.5">
      <c r="A21" s="1218"/>
      <c r="B21" s="1013"/>
      <c r="C21" s="1013"/>
      <c r="D21" s="1013"/>
      <c r="F21" s="1029" t="str">
        <f>"3." &amp;mergeValue(A21)</f>
        <v>3.3</v>
      </c>
      <c r="G21" s="815" t="s">
        <v>494</v>
      </c>
      <c r="H21"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586</v>
      </c>
      <c r="J21" s="615"/>
      <c r="K21" s="1013"/>
      <c r="L21" s="1013"/>
      <c r="M21" s="1013"/>
      <c r="N21" s="1013"/>
      <c r="O21" s="1013"/>
      <c r="P21" s="1013"/>
      <c r="Q21" s="1013"/>
      <c r="R21" s="1013"/>
      <c r="S21" s="1013"/>
      <c r="T21" s="1013"/>
    </row>
    <row r="22" spans="1:20" s="1007" customFormat="1" ht="22.5">
      <c r="A22" s="1218"/>
      <c r="B22" s="1013"/>
      <c r="C22" s="1013"/>
      <c r="D22" s="1013"/>
      <c r="F22" s="1029" t="str">
        <f>"4."&amp;mergeValue(A22)</f>
        <v>4.3</v>
      </c>
      <c r="G22" s="815" t="s">
        <v>495</v>
      </c>
      <c r="H22" s="1119" t="s">
        <v>457</v>
      </c>
      <c r="I22" s="816"/>
      <c r="J22" s="615"/>
      <c r="K22" s="1013"/>
      <c r="L22" s="1013"/>
      <c r="M22" s="1013"/>
      <c r="N22" s="1013"/>
      <c r="O22" s="1013"/>
      <c r="P22" s="1013"/>
      <c r="Q22" s="1013"/>
      <c r="R22" s="1013"/>
      <c r="S22" s="1013"/>
      <c r="T22" s="1013"/>
    </row>
    <row r="23" spans="1:20" s="1007" customFormat="1" ht="18.75">
      <c r="A23" s="1218"/>
      <c r="B23" s="1218">
        <v>1</v>
      </c>
      <c r="C23" s="1107"/>
      <c r="D23" s="1107"/>
      <c r="F23" s="1029" t="str">
        <f>"4."&amp;mergeValue(A23) &amp;"."&amp;mergeValue(B23)</f>
        <v>4.3.1</v>
      </c>
      <c r="G23" s="830" t="s">
        <v>590</v>
      </c>
      <c r="H23" s="1112" t="str">
        <f>IF(region_name="","",region_name)</f>
        <v>Ленинградская область</v>
      </c>
      <c r="I23" s="816" t="s">
        <v>498</v>
      </c>
      <c r="J23" s="615"/>
      <c r="K23" s="1013"/>
      <c r="L23" s="1013"/>
      <c r="M23" s="1013"/>
      <c r="N23" s="1013"/>
      <c r="O23" s="1013"/>
      <c r="P23" s="1013"/>
      <c r="Q23" s="1013"/>
      <c r="R23" s="1013"/>
      <c r="S23" s="1013"/>
      <c r="T23" s="1013"/>
    </row>
    <row r="24" spans="1:20" s="1007" customFormat="1" ht="22.5">
      <c r="A24" s="1218"/>
      <c r="B24" s="1218"/>
      <c r="C24" s="1218">
        <v>1</v>
      </c>
      <c r="D24" s="1107"/>
      <c r="F24" s="1029" t="str">
        <f>"4."&amp;mergeValue(A24) &amp;"."&amp;mergeValue(B24)&amp;"."&amp;mergeValue(C24)</f>
        <v>4.3.1.1</v>
      </c>
      <c r="G24" s="817" t="s">
        <v>496</v>
      </c>
      <c r="H24" s="1112" t="str">
        <f>IF(Территории!H19="","","" &amp; Территории!H19 &amp; "")</f>
        <v>Бокситогорский муниципальный район</v>
      </c>
      <c r="I24" s="816" t="s">
        <v>499</v>
      </c>
      <c r="J24" s="615"/>
      <c r="K24" s="1013"/>
      <c r="L24" s="1013"/>
      <c r="M24" s="1013"/>
      <c r="N24" s="1013"/>
      <c r="O24" s="1013"/>
      <c r="P24" s="1013"/>
      <c r="Q24" s="1013"/>
      <c r="R24" s="1013"/>
      <c r="S24" s="1013"/>
      <c r="T24" s="1013"/>
    </row>
    <row r="25" spans="1:20" s="1007" customFormat="1" ht="56.25">
      <c r="A25" s="1218"/>
      <c r="B25" s="1218"/>
      <c r="C25" s="1218"/>
      <c r="D25" s="1107">
        <v>1</v>
      </c>
      <c r="F25" s="1029" t="str">
        <f>"4."&amp;mergeValue(A25) &amp;"."&amp;mergeValue(B25)&amp;"."&amp;mergeValue(C25)&amp;"."&amp;mergeValue(D25)</f>
        <v>4.3.1.1.1</v>
      </c>
      <c r="G25" s="818" t="s">
        <v>497</v>
      </c>
      <c r="H25" s="1112" t="str">
        <f>IF(Территории!R20="","","" &amp; Территории!R20 &amp; "")</f>
        <v>Борское (41603416)</v>
      </c>
      <c r="I25" s="1108" t="s">
        <v>589</v>
      </c>
      <c r="J25" s="615"/>
      <c r="K25" s="1013"/>
      <c r="L25" s="1013"/>
      <c r="M25" s="1013"/>
      <c r="N25" s="1013"/>
      <c r="O25" s="1013"/>
      <c r="P25" s="1013"/>
      <c r="Q25" s="1013"/>
      <c r="R25" s="1013"/>
      <c r="S25" s="1013"/>
      <c r="T25" s="1013"/>
    </row>
    <row r="26" spans="1:20" s="1007" customFormat="1" ht="45">
      <c r="A26" s="1218">
        <v>4</v>
      </c>
      <c r="B26" s="1013"/>
      <c r="C26" s="1013"/>
      <c r="D26" s="1013"/>
      <c r="F26" s="1029" t="str">
        <f>"2." &amp;mergeValue(A26)</f>
        <v>2.4</v>
      </c>
      <c r="G26" s="815" t="s">
        <v>493</v>
      </c>
      <c r="H26" s="1112" t="str">
        <f>IF('Перечень тарифов'!R31="","наименование отсутствует","" &amp; 'Перечень тарифов'!R31 &amp; "")</f>
        <v>наименование отсутствует</v>
      </c>
      <c r="I26" s="816" t="s">
        <v>588</v>
      </c>
      <c r="J26" s="615"/>
      <c r="K26" s="1013"/>
      <c r="L26" s="1013"/>
      <c r="M26" s="1013"/>
      <c r="N26" s="1013"/>
      <c r="O26" s="1013"/>
      <c r="P26" s="1013"/>
      <c r="Q26" s="1013"/>
      <c r="R26" s="1013"/>
      <c r="S26" s="1013"/>
      <c r="T26" s="1013"/>
    </row>
    <row r="27" spans="1:20" s="1007" customFormat="1" ht="22.5">
      <c r="A27" s="1218"/>
      <c r="B27" s="1013"/>
      <c r="C27" s="1013"/>
      <c r="D27" s="1013"/>
      <c r="F27" s="1029" t="str">
        <f>"3." &amp;mergeValue(A27)</f>
        <v>3.4</v>
      </c>
      <c r="G27" s="815" t="s">
        <v>494</v>
      </c>
      <c r="H27"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6" t="s">
        <v>586</v>
      </c>
      <c r="J27" s="615"/>
      <c r="K27" s="1013"/>
      <c r="L27" s="1013"/>
      <c r="M27" s="1013"/>
      <c r="N27" s="1013"/>
      <c r="O27" s="1013"/>
      <c r="P27" s="1013"/>
      <c r="Q27" s="1013"/>
      <c r="R27" s="1013"/>
      <c r="S27" s="1013"/>
      <c r="T27" s="1013"/>
    </row>
    <row r="28" spans="1:20" s="1007" customFormat="1" ht="22.5">
      <c r="A28" s="1218"/>
      <c r="B28" s="1013"/>
      <c r="C28" s="1013"/>
      <c r="D28" s="1013"/>
      <c r="F28" s="1029" t="str">
        <f>"4."&amp;mergeValue(A28)</f>
        <v>4.4</v>
      </c>
      <c r="G28" s="815" t="s">
        <v>495</v>
      </c>
      <c r="H28" s="1119" t="s">
        <v>457</v>
      </c>
      <c r="I28" s="816"/>
      <c r="J28" s="615"/>
      <c r="K28" s="1013"/>
      <c r="L28" s="1013"/>
      <c r="M28" s="1013"/>
      <c r="N28" s="1013"/>
      <c r="O28" s="1013"/>
      <c r="P28" s="1013"/>
      <c r="Q28" s="1013"/>
      <c r="R28" s="1013"/>
      <c r="S28" s="1013"/>
      <c r="T28" s="1013"/>
    </row>
    <row r="29" spans="1:20" s="1007" customFormat="1" ht="18.75">
      <c r="A29" s="1218"/>
      <c r="B29" s="1218">
        <v>1</v>
      </c>
      <c r="C29" s="1107"/>
      <c r="D29" s="1107"/>
      <c r="F29" s="1029" t="str">
        <f>"4."&amp;mergeValue(A29) &amp;"."&amp;mergeValue(B29)</f>
        <v>4.4.1</v>
      </c>
      <c r="G29" s="830" t="s">
        <v>590</v>
      </c>
      <c r="H29" s="1112" t="str">
        <f>IF(region_name="","",region_name)</f>
        <v>Ленинградская область</v>
      </c>
      <c r="I29" s="816" t="s">
        <v>498</v>
      </c>
      <c r="J29" s="615"/>
      <c r="K29" s="1013"/>
      <c r="L29" s="1013"/>
      <c r="M29" s="1013"/>
      <c r="N29" s="1013"/>
      <c r="O29" s="1013"/>
      <c r="P29" s="1013"/>
      <c r="Q29" s="1013"/>
      <c r="R29" s="1013"/>
      <c r="S29" s="1013"/>
      <c r="T29" s="1013"/>
    </row>
    <row r="30" spans="1:20" s="1007" customFormat="1" ht="22.5">
      <c r="A30" s="1218"/>
      <c r="B30" s="1218"/>
      <c r="C30" s="1218">
        <v>1</v>
      </c>
      <c r="D30" s="1107"/>
      <c r="F30" s="1029" t="str">
        <f>"4."&amp;mergeValue(A30) &amp;"."&amp;mergeValue(B30)&amp;"."&amp;mergeValue(C30)</f>
        <v>4.4.1.1</v>
      </c>
      <c r="G30" s="817" t="s">
        <v>496</v>
      </c>
      <c r="H30" s="1112" t="str">
        <f>IF(Территории!H13="","","" &amp; Территории!H13 &amp; "")</f>
        <v>Бокситогорский муниципальный район</v>
      </c>
      <c r="I30" s="816" t="s">
        <v>499</v>
      </c>
      <c r="J30" s="615"/>
      <c r="K30" s="1013"/>
      <c r="L30" s="1013"/>
      <c r="M30" s="1013"/>
      <c r="N30" s="1013"/>
      <c r="O30" s="1013"/>
      <c r="P30" s="1013"/>
      <c r="Q30" s="1013"/>
      <c r="R30" s="1013"/>
      <c r="S30" s="1013"/>
      <c r="T30" s="1013"/>
    </row>
    <row r="31" spans="1:20" s="1007" customFormat="1" ht="56.25">
      <c r="A31" s="1218"/>
      <c r="B31" s="1218"/>
      <c r="C31" s="1218"/>
      <c r="D31" s="1107">
        <v>1</v>
      </c>
      <c r="F31" s="1029" t="str">
        <f>"4."&amp;mergeValue(A31) &amp;"."&amp;mergeValue(B31)&amp;"."&amp;mergeValue(C31)&amp;"."&amp;mergeValue(D31)</f>
        <v>4.4.1.1.1</v>
      </c>
      <c r="G31" s="818" t="s">
        <v>497</v>
      </c>
      <c r="H31" s="1112" t="str">
        <f>IF(Территории!R14="","","" &amp; Территории!R14 &amp; "")</f>
        <v>Бокситогорское (41603101)</v>
      </c>
      <c r="I31" s="1108" t="s">
        <v>589</v>
      </c>
      <c r="J31" s="615"/>
      <c r="K31" s="1013"/>
      <c r="L31" s="1013"/>
      <c r="M31" s="1013"/>
      <c r="N31" s="1013"/>
      <c r="O31" s="1013"/>
      <c r="P31" s="1013"/>
      <c r="Q31" s="1013"/>
      <c r="R31" s="1013"/>
      <c r="S31" s="1013"/>
      <c r="T31" s="1013"/>
    </row>
    <row r="32" spans="1:20" s="1007" customFormat="1" ht="45">
      <c r="A32" s="1218">
        <v>5</v>
      </c>
      <c r="B32" s="1013"/>
      <c r="C32" s="1013"/>
      <c r="D32" s="1013"/>
      <c r="F32" s="1029" t="str">
        <f>"2." &amp;mergeValue(A32)</f>
        <v>2.5</v>
      </c>
      <c r="G32" s="815" t="s">
        <v>493</v>
      </c>
      <c r="H32" s="1112" t="str">
        <f>IF('Перечень тарифов'!R36="","наименование отсутствует","" &amp; 'Перечень тарифов'!R36 &amp; "")</f>
        <v>наименование отсутствует</v>
      </c>
      <c r="I32" s="816" t="s">
        <v>588</v>
      </c>
      <c r="J32" s="615"/>
      <c r="K32" s="1013"/>
      <c r="L32" s="1013"/>
      <c r="M32" s="1013"/>
      <c r="N32" s="1013"/>
      <c r="O32" s="1013"/>
      <c r="P32" s="1013"/>
      <c r="Q32" s="1013"/>
      <c r="R32" s="1013"/>
      <c r="S32" s="1013"/>
      <c r="T32" s="1013"/>
    </row>
    <row r="33" spans="1:20" s="1007" customFormat="1" ht="22.5">
      <c r="A33" s="1218"/>
      <c r="B33" s="1013"/>
      <c r="C33" s="1013"/>
      <c r="D33" s="1013"/>
      <c r="F33" s="1029" t="str">
        <f>"3." &amp;mergeValue(A33)</f>
        <v>3.5</v>
      </c>
      <c r="G33" s="815" t="s">
        <v>494</v>
      </c>
      <c r="H33" s="1112"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33" s="816" t="s">
        <v>586</v>
      </c>
      <c r="J33" s="615"/>
      <c r="K33" s="1013"/>
      <c r="L33" s="1013"/>
      <c r="M33" s="1013"/>
      <c r="N33" s="1013"/>
      <c r="O33" s="1013"/>
      <c r="P33" s="1013"/>
      <c r="Q33" s="1013"/>
      <c r="R33" s="1013"/>
      <c r="S33" s="1013"/>
      <c r="T33" s="1013"/>
    </row>
    <row r="34" spans="1:20" s="1007" customFormat="1" ht="22.5">
      <c r="A34" s="1218"/>
      <c r="B34" s="1013"/>
      <c r="C34" s="1013"/>
      <c r="D34" s="1013"/>
      <c r="F34" s="1029" t="str">
        <f>"4."&amp;mergeValue(A34)</f>
        <v>4.5</v>
      </c>
      <c r="G34" s="815" t="s">
        <v>495</v>
      </c>
      <c r="H34" s="1119" t="s">
        <v>457</v>
      </c>
      <c r="I34" s="816"/>
      <c r="J34" s="615"/>
      <c r="K34" s="1013"/>
      <c r="L34" s="1013"/>
      <c r="M34" s="1013"/>
      <c r="N34" s="1013"/>
      <c r="O34" s="1013"/>
      <c r="P34" s="1013"/>
      <c r="Q34" s="1013"/>
      <c r="R34" s="1013"/>
      <c r="S34" s="1013"/>
      <c r="T34" s="1013"/>
    </row>
    <row r="35" spans="1:20" s="1007" customFormat="1" ht="18.75">
      <c r="A35" s="1218"/>
      <c r="B35" s="1218">
        <v>1</v>
      </c>
      <c r="C35" s="1107"/>
      <c r="D35" s="1107"/>
      <c r="F35" s="1029" t="str">
        <f>"4."&amp;mergeValue(A35) &amp;"."&amp;mergeValue(B35)</f>
        <v>4.5.1</v>
      </c>
      <c r="G35" s="830" t="s">
        <v>590</v>
      </c>
      <c r="H35" s="1112" t="str">
        <f>IF(region_name="","",region_name)</f>
        <v>Ленинградская область</v>
      </c>
      <c r="I35" s="816" t="s">
        <v>498</v>
      </c>
      <c r="J35" s="615"/>
      <c r="K35" s="1013"/>
      <c r="L35" s="1013"/>
      <c r="M35" s="1013"/>
      <c r="N35" s="1013"/>
      <c r="O35" s="1013"/>
      <c r="P35" s="1013"/>
      <c r="Q35" s="1013"/>
      <c r="R35" s="1013"/>
      <c r="S35" s="1013"/>
      <c r="T35" s="1013"/>
    </row>
    <row r="36" spans="1:20" s="1007" customFormat="1" ht="22.5">
      <c r="A36" s="1218"/>
      <c r="B36" s="1218"/>
      <c r="C36" s="1218">
        <v>1</v>
      </c>
      <c r="D36" s="1107"/>
      <c r="F36" s="1029" t="str">
        <f>"4."&amp;mergeValue(A36) &amp;"."&amp;mergeValue(B36)&amp;"."&amp;mergeValue(C36)</f>
        <v>4.5.1.1</v>
      </c>
      <c r="G36" s="817" t="s">
        <v>496</v>
      </c>
      <c r="H36" s="1112" t="str">
        <f>IF(Территории!H13="","","" &amp; Территории!H13 &amp; "")</f>
        <v>Бокситогорский муниципальный район</v>
      </c>
      <c r="I36" s="816" t="s">
        <v>499</v>
      </c>
      <c r="J36" s="615"/>
      <c r="K36" s="1013"/>
      <c r="L36" s="1013"/>
      <c r="M36" s="1013"/>
      <c r="N36" s="1013"/>
      <c r="O36" s="1013"/>
      <c r="P36" s="1013"/>
      <c r="Q36" s="1013"/>
      <c r="R36" s="1013"/>
      <c r="S36" s="1013"/>
      <c r="T36" s="1013"/>
    </row>
    <row r="37" spans="1:20" s="1007" customFormat="1" ht="56.25">
      <c r="A37" s="1218"/>
      <c r="B37" s="1218"/>
      <c r="C37" s="1218"/>
      <c r="D37" s="1107">
        <v>1</v>
      </c>
      <c r="F37" s="1029" t="str">
        <f>"4."&amp;mergeValue(A37) &amp;"."&amp;mergeValue(B37)&amp;"."&amp;mergeValue(C37)&amp;"."&amp;mergeValue(D37)</f>
        <v>4.5.1.1.1</v>
      </c>
      <c r="G37" s="818" t="s">
        <v>497</v>
      </c>
      <c r="H37" s="1112" t="str">
        <f>IF(Территории!R14="","","" &amp; Территории!R14 &amp; "")</f>
        <v>Бокситогорское (41603101)</v>
      </c>
      <c r="I37" s="1108" t="s">
        <v>589</v>
      </c>
      <c r="J37" s="615"/>
      <c r="K37" s="1013"/>
      <c r="L37" s="1013"/>
      <c r="M37" s="1013"/>
      <c r="N37" s="1013"/>
      <c r="O37" s="1013"/>
      <c r="P37" s="1013"/>
      <c r="Q37" s="1013"/>
      <c r="R37" s="1013"/>
      <c r="S37" s="1013"/>
      <c r="T37" s="1013"/>
    </row>
    <row r="38" spans="1:20" s="325" customFormat="1" ht="3" customHeight="1">
      <c r="A38" s="326"/>
      <c r="B38" s="326"/>
      <c r="C38" s="326"/>
      <c r="D38" s="326"/>
      <c r="F38" s="324"/>
      <c r="G38" s="417"/>
      <c r="H38" s="418"/>
      <c r="I38" s="225"/>
      <c r="J38" s="326"/>
      <c r="K38" s="326"/>
      <c r="L38" s="326"/>
      <c r="M38" s="326"/>
      <c r="N38" s="326"/>
      <c r="O38" s="326"/>
      <c r="P38" s="326"/>
      <c r="Q38" s="326"/>
      <c r="R38" s="326"/>
      <c r="S38" s="326"/>
      <c r="T38" s="326"/>
    </row>
    <row r="39" spans="1:20" s="325" customFormat="1" ht="15" customHeight="1">
      <c r="A39" s="326"/>
      <c r="B39" s="326"/>
      <c r="C39" s="326"/>
      <c r="D39" s="326"/>
      <c r="F39" s="324"/>
      <c r="G39" s="1213" t="s">
        <v>591</v>
      </c>
      <c r="H39" s="1213"/>
      <c r="I39" s="225"/>
      <c r="J39" s="326"/>
      <c r="K39" s="326"/>
      <c r="L39" s="326"/>
      <c r="M39" s="326"/>
      <c r="N39" s="326"/>
      <c r="O39" s="326"/>
      <c r="P39" s="326"/>
      <c r="Q39" s="326"/>
      <c r="R39" s="326"/>
      <c r="S39" s="326"/>
      <c r="T39" s="326"/>
    </row>
  </sheetData>
  <sheetProtection password="FA9C" sheet="1" objects="1" scenarios="1" formatColumns="0" formatRows="0"/>
  <mergeCells count="19">
    <mergeCell ref="G39:H3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4" t="s">
        <v>727</v>
      </c>
      <c r="E5" s="1234"/>
      <c r="F5" s="1234"/>
      <c r="G5" s="437"/>
    </row>
    <row r="6" spans="1:16" ht="3" customHeight="1">
      <c r="C6" s="86"/>
      <c r="D6" s="37"/>
      <c r="E6" s="84"/>
      <c r="F6" s="83"/>
      <c r="G6" s="285"/>
    </row>
    <row r="7" spans="1:16">
      <c r="C7" s="86"/>
      <c r="D7" s="1247" t="s">
        <v>453</v>
      </c>
      <c r="E7" s="1247"/>
      <c r="F7" s="1247"/>
      <c r="G7" s="1294" t="s">
        <v>454</v>
      </c>
    </row>
    <row r="8" spans="1:16">
      <c r="C8" s="86"/>
      <c r="D8" s="103" t="s">
        <v>91</v>
      </c>
      <c r="E8" s="113" t="s">
        <v>456</v>
      </c>
      <c r="F8" s="113" t="s">
        <v>455</v>
      </c>
      <c r="G8" s="1294"/>
    </row>
    <row r="9" spans="1:16" ht="12" customHeight="1">
      <c r="C9" s="86"/>
      <c r="D9" s="42" t="s">
        <v>92</v>
      </c>
      <c r="E9" s="42" t="s">
        <v>48</v>
      </c>
      <c r="F9" s="42" t="s">
        <v>49</v>
      </c>
      <c r="G9" s="42" t="s">
        <v>50</v>
      </c>
    </row>
    <row r="10" spans="1:16" ht="22.5">
      <c r="A10" s="284"/>
      <c r="C10" s="86"/>
      <c r="D10" s="187">
        <v>1</v>
      </c>
      <c r="E10" s="293" t="s">
        <v>689</v>
      </c>
      <c r="F10" s="294" t="s">
        <v>457</v>
      </c>
      <c r="G10" s="196"/>
    </row>
    <row r="11" spans="1:16">
      <c r="A11" s="284"/>
      <c r="C11" s="86"/>
      <c r="D11" s="187" t="s">
        <v>294</v>
      </c>
      <c r="E11" s="286" t="s">
        <v>690</v>
      </c>
      <c r="F11" s="294" t="s">
        <v>457</v>
      </c>
      <c r="G11" s="196"/>
    </row>
    <row r="12" spans="1:16" ht="21" customHeight="1">
      <c r="A12" s="284"/>
      <c r="C12" s="86"/>
      <c r="D12" s="187" t="s">
        <v>8</v>
      </c>
      <c r="E12" s="288"/>
      <c r="F12" s="313"/>
      <c r="G12" s="1237" t="s">
        <v>595</v>
      </c>
    </row>
    <row r="13" spans="1:16" ht="15" customHeight="1">
      <c r="A13" s="284"/>
      <c r="C13" s="86"/>
      <c r="D13" s="114"/>
      <c r="E13" s="300" t="s">
        <v>327</v>
      </c>
      <c r="F13" s="297"/>
      <c r="G13" s="1239"/>
    </row>
    <row r="14" spans="1:16">
      <c r="A14" s="284"/>
      <c r="C14" s="86"/>
      <c r="D14" s="187" t="s">
        <v>328</v>
      </c>
      <c r="E14" s="286" t="s">
        <v>691</v>
      </c>
      <c r="F14" s="294" t="s">
        <v>457</v>
      </c>
      <c r="G14" s="789"/>
    </row>
    <row r="15" spans="1:16" ht="42.95" customHeight="1">
      <c r="A15" s="284"/>
      <c r="C15" s="86"/>
      <c r="D15" s="187" t="s">
        <v>442</v>
      </c>
      <c r="E15" s="1124"/>
      <c r="F15" s="1125"/>
      <c r="G15" s="1237" t="s">
        <v>692</v>
      </c>
    </row>
    <row r="16" spans="1:16" s="799" customFormat="1" ht="15" customHeight="1">
      <c r="A16" s="803"/>
      <c r="B16" s="186"/>
      <c r="C16" s="686"/>
      <c r="D16" s="824"/>
      <c r="E16" s="827" t="s">
        <v>327</v>
      </c>
      <c r="F16" s="790"/>
      <c r="G16" s="1239"/>
      <c r="I16" s="829"/>
      <c r="J16" s="829"/>
    </row>
    <row r="17" spans="1:16" s="799" customFormat="1">
      <c r="A17" s="803"/>
      <c r="B17" s="186"/>
      <c r="C17" s="686"/>
      <c r="D17" s="187" t="s">
        <v>730</v>
      </c>
      <c r="E17" s="782" t="s">
        <v>732</v>
      </c>
      <c r="F17" s="294" t="s">
        <v>457</v>
      </c>
      <c r="G17" s="789"/>
      <c r="I17" s="829"/>
      <c r="J17" s="829"/>
    </row>
    <row r="18" spans="1:16" s="799" customFormat="1" ht="18.75" hidden="1">
      <c r="A18" s="803"/>
      <c r="B18" s="186"/>
      <c r="C18" s="686"/>
      <c r="D18" s="785" t="s">
        <v>731</v>
      </c>
      <c r="E18" s="784"/>
      <c r="F18" s="783"/>
      <c r="G18" s="798"/>
      <c r="H18" s="786"/>
      <c r="I18" s="829"/>
      <c r="J18" s="829"/>
    </row>
    <row r="19" spans="1:16" ht="15" customHeight="1">
      <c r="A19" s="284"/>
      <c r="C19" s="86"/>
      <c r="D19" s="114"/>
      <c r="E19" s="827" t="s">
        <v>327</v>
      </c>
      <c r="F19" s="790"/>
      <c r="G19" s="791"/>
    </row>
    <row r="20" spans="1:16" ht="3" customHeight="1"/>
    <row r="21" spans="1:16">
      <c r="D21" s="788" t="s">
        <v>728</v>
      </c>
      <c r="E21" s="787" t="s">
        <v>729</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4" t="s">
        <v>693</v>
      </c>
      <c r="E5" s="1234"/>
      <c r="F5" s="1234"/>
      <c r="G5" s="1234"/>
      <c r="H5" s="1234"/>
      <c r="I5" s="335"/>
    </row>
    <row r="6" spans="1:9" ht="3" customHeight="1">
      <c r="C6" s="86"/>
      <c r="D6" s="37"/>
      <c r="E6" s="84"/>
      <c r="F6" s="84"/>
      <c r="G6" s="84"/>
      <c r="H6" s="83"/>
      <c r="I6" s="285"/>
    </row>
    <row r="7" spans="1:9" ht="21" customHeight="1">
      <c r="C7" s="86"/>
      <c r="D7" s="1247" t="s">
        <v>453</v>
      </c>
      <c r="E7" s="1247"/>
      <c r="F7" s="1247"/>
      <c r="G7" s="1247"/>
      <c r="H7" s="1247"/>
      <c r="I7" s="1294" t="s">
        <v>454</v>
      </c>
    </row>
    <row r="8" spans="1:9" ht="21" customHeight="1">
      <c r="C8" s="86"/>
      <c r="D8" s="103" t="s">
        <v>91</v>
      </c>
      <c r="E8" s="113" t="s">
        <v>456</v>
      </c>
      <c r="F8" s="113"/>
      <c r="G8" s="113" t="s">
        <v>441</v>
      </c>
      <c r="H8" s="113" t="s">
        <v>455</v>
      </c>
      <c r="I8" s="1294"/>
    </row>
    <row r="9" spans="1:9" ht="12" customHeight="1">
      <c r="C9" s="86"/>
      <c r="D9" s="42" t="s">
        <v>92</v>
      </c>
      <c r="E9" s="42" t="s">
        <v>48</v>
      </c>
      <c r="F9" s="42"/>
      <c r="G9" s="42" t="s">
        <v>49</v>
      </c>
      <c r="H9" s="42" t="s">
        <v>50</v>
      </c>
      <c r="I9" s="42" t="s">
        <v>67</v>
      </c>
    </row>
    <row r="10" spans="1:9">
      <c r="A10" s="284"/>
      <c r="C10" s="86"/>
      <c r="D10" s="187">
        <v>1</v>
      </c>
      <c r="E10" s="1297" t="s">
        <v>458</v>
      </c>
      <c r="F10" s="1297"/>
      <c r="G10" s="1297"/>
      <c r="H10" s="1297"/>
      <c r="I10" s="306"/>
    </row>
    <row r="11" spans="1:9" ht="20.100000000000001" customHeight="1">
      <c r="A11" s="284"/>
      <c r="C11" s="86"/>
      <c r="D11" s="187" t="s">
        <v>294</v>
      </c>
      <c r="E11" s="286" t="s">
        <v>459</v>
      </c>
      <c r="F11" s="294"/>
      <c r="G11" s="431"/>
      <c r="H11" s="294" t="s">
        <v>457</v>
      </c>
      <c r="I11" s="196" t="s">
        <v>460</v>
      </c>
    </row>
    <row r="12" spans="1:9" ht="45">
      <c r="A12" s="284"/>
      <c r="C12" s="86"/>
      <c r="D12" s="187" t="s">
        <v>328</v>
      </c>
      <c r="E12" s="286" t="s">
        <v>461</v>
      </c>
      <c r="F12" s="294"/>
      <c r="G12" s="413"/>
      <c r="H12" s="313"/>
      <c r="I12" s="414" t="s">
        <v>694</v>
      </c>
    </row>
    <row r="13" spans="1:9" ht="22.5">
      <c r="A13" s="284"/>
      <c r="B13" s="186">
        <v>3</v>
      </c>
      <c r="C13" s="86"/>
      <c r="D13" s="187">
        <v>2</v>
      </c>
      <c r="E13" s="351" t="s">
        <v>695</v>
      </c>
      <c r="F13" s="294"/>
      <c r="G13" s="294" t="s">
        <v>457</v>
      </c>
      <c r="H13" s="313"/>
      <c r="I13" s="415" t="s">
        <v>462</v>
      </c>
    </row>
    <row r="14" spans="1:9" ht="39" customHeight="1">
      <c r="A14" s="284"/>
      <c r="C14" s="86"/>
      <c r="D14" s="187">
        <v>3</v>
      </c>
      <c r="E14" s="1295" t="s">
        <v>696</v>
      </c>
      <c r="F14" s="1295"/>
      <c r="G14" s="1295"/>
      <c r="H14" s="1295"/>
      <c r="I14" s="412"/>
    </row>
    <row r="15" spans="1:9" ht="20.100000000000001" customHeight="1">
      <c r="A15" s="284"/>
      <c r="C15" s="86"/>
      <c r="D15" s="187" t="s">
        <v>443</v>
      </c>
      <c r="E15" s="295"/>
      <c r="F15" s="294"/>
      <c r="G15" s="294" t="s">
        <v>457</v>
      </c>
      <c r="H15" s="313"/>
      <c r="I15" s="1237" t="s">
        <v>697</v>
      </c>
    </row>
    <row r="16" spans="1:9" ht="15" customHeight="1">
      <c r="A16" s="284"/>
      <c r="C16" s="86"/>
      <c r="D16" s="114"/>
      <c r="E16" s="299" t="s">
        <v>327</v>
      </c>
      <c r="F16" s="300"/>
      <c r="G16" s="300"/>
      <c r="H16" s="297"/>
      <c r="I16" s="1239"/>
    </row>
    <row r="17" spans="1:12" ht="69" customHeight="1">
      <c r="A17" s="284"/>
      <c r="B17" s="186">
        <v>3</v>
      </c>
      <c r="C17" s="86"/>
      <c r="D17" s="187">
        <v>4</v>
      </c>
      <c r="E17" s="1295" t="s">
        <v>698</v>
      </c>
      <c r="F17" s="1295"/>
      <c r="G17" s="1295"/>
      <c r="H17" s="1295"/>
      <c r="I17" s="412"/>
    </row>
    <row r="18" spans="1:12" ht="20.100000000000001" customHeight="1">
      <c r="A18" s="284"/>
      <c r="C18" s="86"/>
      <c r="D18" s="187" t="s">
        <v>444</v>
      </c>
      <c r="E18" s="301" t="s">
        <v>463</v>
      </c>
      <c r="F18" s="294"/>
      <c r="G18" s="413"/>
      <c r="H18" s="294" t="s">
        <v>457</v>
      </c>
      <c r="I18" s="1237" t="s">
        <v>480</v>
      </c>
    </row>
    <row r="19" spans="1:12" ht="15" customHeight="1">
      <c r="A19" s="284"/>
      <c r="C19" s="86"/>
      <c r="D19" s="114"/>
      <c r="E19" s="299" t="s">
        <v>327</v>
      </c>
      <c r="F19" s="300"/>
      <c r="G19" s="300"/>
      <c r="H19" s="297"/>
      <c r="I19" s="1239"/>
    </row>
    <row r="20" spans="1:12" ht="30" customHeight="1">
      <c r="A20" s="284"/>
      <c r="B20" s="186">
        <v>3</v>
      </c>
      <c r="C20" s="86"/>
      <c r="D20" s="187">
        <v>5</v>
      </c>
      <c r="E20" s="1295" t="s">
        <v>699</v>
      </c>
      <c r="F20" s="1295"/>
      <c r="G20" s="1295"/>
      <c r="H20" s="1295"/>
      <c r="I20" s="412"/>
    </row>
    <row r="21" spans="1:12" ht="26.1" customHeight="1">
      <c r="A21" s="284"/>
      <c r="C21" s="86"/>
      <c r="D21" s="187" t="s">
        <v>445</v>
      </c>
      <c r="E21" s="1296" t="s">
        <v>700</v>
      </c>
      <c r="F21" s="1296"/>
      <c r="G21" s="1296"/>
      <c r="H21" s="1296"/>
      <c r="I21" s="412"/>
    </row>
    <row r="22" spans="1:12" ht="32.1" customHeight="1">
      <c r="A22" s="284"/>
      <c r="C22" s="86"/>
      <c r="D22" s="187" t="s">
        <v>446</v>
      </c>
      <c r="E22" s="302" t="s">
        <v>464</v>
      </c>
      <c r="F22" s="294"/>
      <c r="G22" s="413"/>
      <c r="H22" s="294" t="s">
        <v>457</v>
      </c>
      <c r="I22" s="1237" t="s">
        <v>701</v>
      </c>
    </row>
    <row r="23" spans="1:12" ht="15" customHeight="1">
      <c r="A23" s="284"/>
      <c r="C23" s="86"/>
      <c r="D23" s="114"/>
      <c r="E23" s="300" t="s">
        <v>327</v>
      </c>
      <c r="F23" s="296"/>
      <c r="G23" s="296"/>
      <c r="H23" s="297"/>
      <c r="I23" s="1239"/>
    </row>
    <row r="24" spans="1:12" ht="14.25" customHeight="1">
      <c r="A24" s="284"/>
      <c r="C24" s="86"/>
      <c r="D24" s="187" t="s">
        <v>447</v>
      </c>
      <c r="E24" s="1296" t="s">
        <v>702</v>
      </c>
      <c r="F24" s="1296"/>
      <c r="G24" s="1296"/>
      <c r="H24" s="1296"/>
      <c r="I24" s="412"/>
    </row>
    <row r="25" spans="1:12" ht="54.95" customHeight="1">
      <c r="A25" s="284"/>
      <c r="C25" s="86"/>
      <c r="D25" s="187" t="s">
        <v>448</v>
      </c>
      <c r="E25" s="302" t="s">
        <v>466</v>
      </c>
      <c r="F25" s="294"/>
      <c r="G25" s="413"/>
      <c r="H25" s="294" t="s">
        <v>457</v>
      </c>
      <c r="I25" s="1219" t="s">
        <v>596</v>
      </c>
    </row>
    <row r="26" spans="1:12" ht="15" customHeight="1">
      <c r="A26" s="284"/>
      <c r="C26" s="86"/>
      <c r="D26" s="114"/>
      <c r="E26" s="300" t="s">
        <v>327</v>
      </c>
      <c r="F26" s="296"/>
      <c r="G26" s="296"/>
      <c r="H26" s="297"/>
      <c r="I26" s="1219"/>
    </row>
    <row r="27" spans="1:12" ht="26.1" customHeight="1">
      <c r="A27" s="284"/>
      <c r="C27" s="86"/>
      <c r="D27" s="187" t="s">
        <v>449</v>
      </c>
      <c r="E27" s="1296" t="s">
        <v>703</v>
      </c>
      <c r="F27" s="1296"/>
      <c r="G27" s="1296"/>
      <c r="H27" s="1296"/>
      <c r="I27" s="412"/>
    </row>
    <row r="28" spans="1:12" ht="32.1" customHeight="1">
      <c r="A28" s="284"/>
      <c r="C28" s="86"/>
      <c r="D28" s="187" t="s">
        <v>450</v>
      </c>
      <c r="E28" s="302" t="s">
        <v>465</v>
      </c>
      <c r="F28" s="294"/>
      <c r="G28" s="305"/>
      <c r="H28" s="294" t="s">
        <v>457</v>
      </c>
      <c r="I28" s="1237" t="s">
        <v>704</v>
      </c>
      <c r="L28" s="211" t="s">
        <v>573</v>
      </c>
    </row>
    <row r="29" spans="1:12" ht="15" customHeight="1">
      <c r="A29" s="284"/>
      <c r="C29" s="86"/>
      <c r="D29" s="114"/>
      <c r="E29" s="300" t="s">
        <v>327</v>
      </c>
      <c r="F29" s="296"/>
      <c r="G29" s="296"/>
      <c r="H29" s="297"/>
      <c r="I29" s="1239"/>
    </row>
    <row r="30" spans="1:12" ht="49.5" customHeight="1">
      <c r="A30" s="284"/>
      <c r="B30" s="186">
        <v>3</v>
      </c>
      <c r="C30" s="86"/>
      <c r="D30" s="187" t="s">
        <v>68</v>
      </c>
      <c r="E30" s="1295" t="s">
        <v>706</v>
      </c>
      <c r="F30" s="1295"/>
      <c r="G30" s="1295"/>
      <c r="H30" s="1295"/>
      <c r="I30" s="412"/>
    </row>
    <row r="31" spans="1:12" ht="20.100000000000001" customHeight="1">
      <c r="A31" s="284"/>
      <c r="C31" s="86"/>
      <c r="D31" s="187" t="s">
        <v>451</v>
      </c>
      <c r="E31" s="295"/>
      <c r="F31" s="294"/>
      <c r="G31" s="294" t="s">
        <v>457</v>
      </c>
      <c r="H31" s="313"/>
      <c r="I31" s="1237" t="s">
        <v>479</v>
      </c>
    </row>
    <row r="32" spans="1:12" ht="15" customHeight="1">
      <c r="A32" s="284"/>
      <c r="C32" s="86"/>
      <c r="D32" s="114"/>
      <c r="E32" s="299" t="s">
        <v>327</v>
      </c>
      <c r="F32" s="296"/>
      <c r="G32" s="296"/>
      <c r="H32" s="297"/>
      <c r="I32" s="1239"/>
    </row>
    <row r="33" spans="1:12" s="174" customFormat="1" ht="3" customHeight="1">
      <c r="A33" s="284"/>
      <c r="K33" s="289"/>
      <c r="L33" s="289"/>
    </row>
    <row r="34" spans="1:12" ht="24.75" customHeight="1">
      <c r="D34" s="298">
        <v>1</v>
      </c>
      <c r="E34" s="1213" t="s">
        <v>705</v>
      </c>
      <c r="F34" s="1213"/>
      <c r="G34" s="1213"/>
      <c r="H34" s="1213"/>
      <c r="I34" s="1213"/>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8" t="s">
        <v>477</v>
      </c>
      <c r="E5" s="1298"/>
      <c r="F5" s="1298"/>
      <c r="G5" s="1298"/>
      <c r="H5" s="1298"/>
      <c r="I5" s="1298"/>
      <c r="J5" s="129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0" t="s">
        <v>453</v>
      </c>
      <c r="E8" s="1300"/>
      <c r="F8" s="1300"/>
      <c r="G8" s="1300"/>
      <c r="H8" s="1300"/>
      <c r="I8" s="1300"/>
      <c r="J8" s="1300"/>
      <c r="K8" s="1300" t="s">
        <v>454</v>
      </c>
    </row>
    <row r="9" spans="1:14">
      <c r="D9" s="1300" t="s">
        <v>91</v>
      </c>
      <c r="E9" s="1300" t="s">
        <v>481</v>
      </c>
      <c r="F9" s="1300"/>
      <c r="G9" s="1300" t="s">
        <v>482</v>
      </c>
      <c r="H9" s="1300"/>
      <c r="I9" s="1300"/>
      <c r="J9" s="1300"/>
      <c r="K9" s="1300"/>
    </row>
    <row r="10" spans="1:14" ht="22.5">
      <c r="D10" s="1300"/>
      <c r="E10" s="137" t="s">
        <v>483</v>
      </c>
      <c r="F10" s="137" t="s">
        <v>399</v>
      </c>
      <c r="G10" s="137" t="s">
        <v>399</v>
      </c>
      <c r="H10" s="137" t="s">
        <v>483</v>
      </c>
      <c r="I10" s="137" t="s">
        <v>484</v>
      </c>
      <c r="J10" s="137" t="s">
        <v>455</v>
      </c>
      <c r="K10" s="1300"/>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7"/>
      <c r="F12" s="1082"/>
      <c r="G12" s="1082"/>
      <c r="H12" s="1082"/>
      <c r="I12" s="1095"/>
      <c r="J12" s="1086"/>
      <c r="K12" s="1237" t="s">
        <v>485</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39"/>
    </row>
    <row r="14" spans="1:14" ht="3" customHeight="1">
      <c r="A14" s="131"/>
      <c r="B14" s="131"/>
      <c r="C14" s="131"/>
    </row>
    <row r="15" spans="1:14" ht="27.75" customHeight="1">
      <c r="E15" s="1299" t="s">
        <v>592</v>
      </c>
      <c r="F15" s="1299"/>
      <c r="G15" s="1299"/>
      <c r="H15" s="1299"/>
      <c r="I15" s="1299"/>
      <c r="J15" s="129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313</v>
      </c>
      <c r="E7" s="1160"/>
      <c r="F7" s="438"/>
    </row>
    <row r="8" spans="3:9" ht="3" customHeight="1">
      <c r="C8" s="50"/>
      <c r="D8" s="14"/>
      <c r="E8" s="14"/>
    </row>
    <row r="9" spans="3:9" ht="15.95" customHeight="1">
      <c r="C9" s="50"/>
      <c r="D9" s="103" t="s">
        <v>91</v>
      </c>
      <c r="E9" s="426" t="s">
        <v>312</v>
      </c>
    </row>
    <row r="10" spans="3:9" ht="12" customHeight="1">
      <c r="C10" s="50"/>
      <c r="D10" s="42" t="s">
        <v>92</v>
      </c>
      <c r="E10" s="42" t="s">
        <v>48</v>
      </c>
    </row>
    <row r="11" spans="3:9" ht="11.25" hidden="1" customHeight="1">
      <c r="C11" s="50"/>
      <c r="D11" s="194">
        <v>0</v>
      </c>
      <c r="E11" s="427"/>
    </row>
    <row r="12" spans="3:9" ht="15" customHeight="1">
      <c r="C12" s="167"/>
      <c r="D12" s="123">
        <v>1</v>
      </c>
      <c r="E12" s="1069"/>
    </row>
    <row r="13" spans="3:9" ht="12" customHeight="1">
      <c r="C13" s="50"/>
      <c r="D13" s="428"/>
      <c r="E13" s="429" t="s">
        <v>176</v>
      </c>
    </row>
    <row r="14" spans="3:9" ht="3" customHeight="1"/>
    <row r="15" spans="3:9" ht="22.5" customHeight="1">
      <c r="C15" s="168"/>
      <c r="D15" s="1301" t="s">
        <v>314</v>
      </c>
      <c r="E15" s="130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T39"/>
  <sheetViews>
    <sheetView showGridLines="0" topLeftCell="E1" workbookViewId="0">
      <selection activeCell="G44" sqref="G44"/>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57" customWidth="1"/>
    <col min="7" max="7" width="37.7109375" style="1057" customWidth="1"/>
    <col min="8" max="8" width="66.85546875" style="1057" customWidth="1"/>
    <col min="9" max="9" width="115.7109375" style="1057" customWidth="1"/>
    <col min="10" max="11" width="10.5703125" style="1008"/>
    <col min="12" max="12" width="11.140625" style="1008" customWidth="1"/>
    <col min="13" max="20" width="10.5703125" style="1008"/>
    <col min="21" max="16384" width="10.5703125" style="1057"/>
  </cols>
  <sheetData>
    <row r="1" spans="1:20" ht="3" customHeight="1">
      <c r="A1" s="1014" t="s">
        <v>209</v>
      </c>
    </row>
    <row r="2" spans="1:20" ht="22.5">
      <c r="F2" s="1214" t="s">
        <v>490</v>
      </c>
      <c r="G2" s="1215"/>
      <c r="H2" s="1216"/>
      <c r="I2" s="806"/>
    </row>
    <row r="3" spans="1:20" ht="3" customHeight="1"/>
    <row r="4" spans="1:20" s="1007" customFormat="1" ht="11.25">
      <c r="A4" s="1013"/>
      <c r="B4" s="1013"/>
      <c r="C4" s="1013"/>
      <c r="D4" s="1013"/>
      <c r="F4" s="1163" t="s">
        <v>453</v>
      </c>
      <c r="G4" s="1163"/>
      <c r="H4" s="1163"/>
      <c r="I4" s="1217" t="s">
        <v>454</v>
      </c>
      <c r="J4" s="1013"/>
      <c r="K4" s="1013"/>
      <c r="L4" s="1013"/>
      <c r="M4" s="1013"/>
      <c r="N4" s="1013"/>
      <c r="O4" s="1013"/>
      <c r="P4" s="1013"/>
      <c r="Q4" s="1013"/>
      <c r="R4" s="1013"/>
      <c r="S4" s="1013"/>
      <c r="T4" s="1013"/>
    </row>
    <row r="5" spans="1:20" s="1007" customFormat="1" ht="11.25" customHeight="1">
      <c r="A5" s="1013"/>
      <c r="B5" s="1013"/>
      <c r="C5" s="1013"/>
      <c r="D5" s="1013"/>
      <c r="F5" s="1106" t="s">
        <v>91</v>
      </c>
      <c r="G5" s="810" t="s">
        <v>456</v>
      </c>
      <c r="H5" s="1119" t="s">
        <v>441</v>
      </c>
      <c r="I5" s="1217"/>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112" t="str">
        <f>IF(dateCh="","",dateCh)</f>
        <v>20.12.2021</v>
      </c>
      <c r="I7" s="816" t="s">
        <v>492</v>
      </c>
      <c r="J7" s="615"/>
      <c r="K7" s="1013"/>
      <c r="L7" s="1013"/>
      <c r="M7" s="1013"/>
      <c r="N7" s="1013"/>
      <c r="O7" s="1013"/>
      <c r="P7" s="1013"/>
      <c r="Q7" s="1013"/>
      <c r="R7" s="1013"/>
      <c r="S7" s="1013"/>
      <c r="T7" s="1013"/>
    </row>
    <row r="8" spans="1:20" s="1007" customFormat="1" ht="45">
      <c r="A8" s="1218">
        <v>1</v>
      </c>
      <c r="B8" s="1013"/>
      <c r="C8" s="1013"/>
      <c r="D8" s="1013"/>
      <c r="F8" s="1029" t="str">
        <f>"2." &amp;mergeValue(A8)</f>
        <v>2.1</v>
      </c>
      <c r="G8" s="815" t="s">
        <v>493</v>
      </c>
      <c r="H8" s="1112" t="str">
        <f>IF('Перечень тарифов'!R21="","наименование отсутствует","" &amp; 'Перечень тарифов'!R21 &amp; "")</f>
        <v>наименование отсутствует</v>
      </c>
      <c r="I8" s="816" t="s">
        <v>588</v>
      </c>
      <c r="J8" s="615"/>
      <c r="K8" s="1013"/>
      <c r="L8" s="1013"/>
      <c r="M8" s="1013"/>
      <c r="N8" s="1013"/>
      <c r="O8" s="1013"/>
      <c r="P8" s="1013"/>
      <c r="Q8" s="1013"/>
      <c r="R8" s="1013"/>
      <c r="S8" s="1013"/>
      <c r="T8" s="1013"/>
    </row>
    <row r="9" spans="1:20" s="1007" customFormat="1" ht="22.5">
      <c r="A9" s="1218"/>
      <c r="B9" s="1013"/>
      <c r="C9" s="1013"/>
      <c r="D9" s="1013"/>
      <c r="F9" s="1029" t="str">
        <f>"3." &amp;mergeValue(A9)</f>
        <v>3.1</v>
      </c>
      <c r="G9" s="815" t="s">
        <v>494</v>
      </c>
      <c r="H9"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586</v>
      </c>
      <c r="J9" s="615"/>
      <c r="K9" s="1013"/>
      <c r="L9" s="1013"/>
      <c r="M9" s="1013"/>
      <c r="N9" s="1013"/>
      <c r="O9" s="1013"/>
      <c r="P9" s="1013"/>
      <c r="Q9" s="1013"/>
      <c r="R9" s="1013"/>
      <c r="S9" s="1013"/>
      <c r="T9" s="1013"/>
    </row>
    <row r="10" spans="1:20" s="1007" customFormat="1" ht="22.5">
      <c r="A10" s="1218"/>
      <c r="B10" s="1013"/>
      <c r="C10" s="1013"/>
      <c r="D10" s="1013"/>
      <c r="F10" s="1029" t="str">
        <f>"4."&amp;mergeValue(A10)</f>
        <v>4.1</v>
      </c>
      <c r="G10" s="815" t="s">
        <v>495</v>
      </c>
      <c r="H10" s="1119" t="s">
        <v>457</v>
      </c>
      <c r="I10" s="816"/>
      <c r="J10" s="615"/>
      <c r="K10" s="1013"/>
      <c r="L10" s="1013"/>
      <c r="M10" s="1013"/>
      <c r="N10" s="1013"/>
      <c r="O10" s="1013"/>
      <c r="P10" s="1013"/>
      <c r="Q10" s="1013"/>
      <c r="R10" s="1013"/>
      <c r="S10" s="1013"/>
      <c r="T10" s="1013"/>
    </row>
    <row r="11" spans="1:20" s="1007" customFormat="1" ht="18.75">
      <c r="A11" s="1218"/>
      <c r="B11" s="1218">
        <v>1</v>
      </c>
      <c r="C11" s="1107"/>
      <c r="D11" s="1107"/>
      <c r="F11" s="1029" t="str">
        <f>"4."&amp;mergeValue(A11) &amp;"."&amp;mergeValue(B11)</f>
        <v>4.1.1</v>
      </c>
      <c r="G11" s="830" t="s">
        <v>590</v>
      </c>
      <c r="H11" s="1112"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18"/>
      <c r="B12" s="1218"/>
      <c r="C12" s="1218">
        <v>1</v>
      </c>
      <c r="D12" s="1107"/>
      <c r="F12" s="1029" t="str">
        <f>"4."&amp;mergeValue(A12) &amp;"."&amp;mergeValue(B12)&amp;"."&amp;mergeValue(C12)</f>
        <v>4.1.1.1</v>
      </c>
      <c r="G12" s="817" t="s">
        <v>496</v>
      </c>
      <c r="H12" s="1112" t="str">
        <f>IF(Территории!H13="","","" &amp; Территории!H13 &amp; "")</f>
        <v>Бокситогорский муниципальный район</v>
      </c>
      <c r="I12" s="816" t="s">
        <v>499</v>
      </c>
      <c r="J12" s="615"/>
      <c r="K12" s="1013"/>
      <c r="L12" s="1013"/>
      <c r="M12" s="1013"/>
      <c r="N12" s="1013"/>
      <c r="O12" s="1013"/>
      <c r="P12" s="1013"/>
      <c r="Q12" s="1013"/>
      <c r="R12" s="1013"/>
      <c r="S12" s="1013"/>
      <c r="T12" s="1013"/>
    </row>
    <row r="13" spans="1:20" s="1007" customFormat="1" ht="56.25">
      <c r="A13" s="1218"/>
      <c r="B13" s="1218"/>
      <c r="C13" s="1218"/>
      <c r="D13" s="1107">
        <v>1</v>
      </c>
      <c r="F13" s="1029" t="str">
        <f>"4."&amp;mergeValue(A13) &amp;"."&amp;mergeValue(B13)&amp;"."&amp;mergeValue(C13)&amp;"."&amp;mergeValue(D13)</f>
        <v>4.1.1.1.1</v>
      </c>
      <c r="G13" s="818" t="s">
        <v>497</v>
      </c>
      <c r="H13" s="1112" t="str">
        <f>IF(Территории!R14="","","" &amp; Территории!R14 &amp; "")</f>
        <v>Бокситогорское (41603101)</v>
      </c>
      <c r="I13" s="1108" t="s">
        <v>589</v>
      </c>
      <c r="J13" s="615"/>
      <c r="K13" s="1013"/>
      <c r="L13" s="1013"/>
      <c r="M13" s="1013"/>
      <c r="N13" s="1013"/>
      <c r="O13" s="1013"/>
      <c r="P13" s="1013"/>
      <c r="Q13" s="1013"/>
      <c r="R13" s="1013"/>
      <c r="S13" s="1013"/>
      <c r="T13" s="1013"/>
    </row>
    <row r="14" spans="1:20" s="1007" customFormat="1" ht="45">
      <c r="A14" s="1218">
        <v>2</v>
      </c>
      <c r="B14" s="1013"/>
      <c r="C14" s="1013"/>
      <c r="D14" s="1013"/>
      <c r="F14" s="1029" t="str">
        <f>"2." &amp;mergeValue(A14)</f>
        <v>2.2</v>
      </c>
      <c r="G14" s="815" t="s">
        <v>493</v>
      </c>
      <c r="H14" s="1112" t="str">
        <f>IF('Перечень тарифов'!R24="","наименование отсутствует","" &amp; 'Перечень тарифов'!R24 &amp; "")</f>
        <v>наименование отсутствует</v>
      </c>
      <c r="I14" s="816" t="s">
        <v>588</v>
      </c>
      <c r="J14" s="615"/>
      <c r="K14" s="1013"/>
      <c r="L14" s="1013"/>
      <c r="M14" s="1013"/>
      <c r="N14" s="1013"/>
      <c r="O14" s="1013"/>
      <c r="P14" s="1013"/>
      <c r="Q14" s="1013"/>
      <c r="R14" s="1013"/>
      <c r="S14" s="1013"/>
      <c r="T14" s="1013"/>
    </row>
    <row r="15" spans="1:20" s="1007" customFormat="1" ht="22.5">
      <c r="A15" s="1218"/>
      <c r="B15" s="1013"/>
      <c r="C15" s="1013"/>
      <c r="D15" s="1013"/>
      <c r="F15" s="1029" t="str">
        <f>"3." &amp;mergeValue(A15)</f>
        <v>3.2</v>
      </c>
      <c r="G15" s="815"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6" t="s">
        <v>586</v>
      </c>
      <c r="J15" s="615"/>
      <c r="K15" s="1013"/>
      <c r="L15" s="1013"/>
      <c r="M15" s="1013"/>
      <c r="N15" s="1013"/>
      <c r="O15" s="1013"/>
      <c r="P15" s="1013"/>
      <c r="Q15" s="1013"/>
      <c r="R15" s="1013"/>
      <c r="S15" s="1013"/>
      <c r="T15" s="1013"/>
    </row>
    <row r="16" spans="1:20" s="1007" customFormat="1" ht="22.5">
      <c r="A16" s="1218"/>
      <c r="B16" s="1013"/>
      <c r="C16" s="1013"/>
      <c r="D16" s="1013"/>
      <c r="F16" s="1029" t="str">
        <f>"4."&amp;mergeValue(A16)</f>
        <v>4.2</v>
      </c>
      <c r="G16" s="815" t="s">
        <v>495</v>
      </c>
      <c r="H16" s="1119" t="s">
        <v>457</v>
      </c>
      <c r="I16" s="816"/>
      <c r="J16" s="615"/>
      <c r="K16" s="1013"/>
      <c r="L16" s="1013"/>
      <c r="M16" s="1013"/>
      <c r="N16" s="1013"/>
      <c r="O16" s="1013"/>
      <c r="P16" s="1013"/>
      <c r="Q16" s="1013"/>
      <c r="R16" s="1013"/>
      <c r="S16" s="1013"/>
      <c r="T16" s="1013"/>
    </row>
    <row r="17" spans="1:20" s="1007" customFormat="1" ht="18.75">
      <c r="A17" s="1218"/>
      <c r="B17" s="1218">
        <v>1</v>
      </c>
      <c r="C17" s="1107"/>
      <c r="D17" s="1107"/>
      <c r="F17" s="1029" t="str">
        <f>"4."&amp;mergeValue(A17) &amp;"."&amp;mergeValue(B17)</f>
        <v>4.2.1</v>
      </c>
      <c r="G17" s="830" t="s">
        <v>590</v>
      </c>
      <c r="H17" s="1112" t="str">
        <f>IF(region_name="","",region_name)</f>
        <v>Ленинградская область</v>
      </c>
      <c r="I17" s="816" t="s">
        <v>498</v>
      </c>
      <c r="J17" s="615"/>
      <c r="K17" s="1013"/>
      <c r="L17" s="1013"/>
      <c r="M17" s="1013"/>
      <c r="N17" s="1013"/>
      <c r="O17" s="1013"/>
      <c r="P17" s="1013"/>
      <c r="Q17" s="1013"/>
      <c r="R17" s="1013"/>
      <c r="S17" s="1013"/>
      <c r="T17" s="1013"/>
    </row>
    <row r="18" spans="1:20" s="1007" customFormat="1" ht="22.5">
      <c r="A18" s="1218"/>
      <c r="B18" s="1218"/>
      <c r="C18" s="1218">
        <v>1</v>
      </c>
      <c r="D18" s="1107"/>
      <c r="F18" s="1029" t="str">
        <f>"4."&amp;mergeValue(A18) &amp;"."&amp;mergeValue(B18)&amp;"."&amp;mergeValue(C18)</f>
        <v>4.2.1.1</v>
      </c>
      <c r="G18" s="817" t="s">
        <v>496</v>
      </c>
      <c r="H18" s="1112" t="str">
        <f>IF(Территории!H16="","","" &amp; Территории!H16 &amp; "")</f>
        <v>Бокситогорский муниципальный район</v>
      </c>
      <c r="I18" s="816" t="s">
        <v>499</v>
      </c>
      <c r="J18" s="615"/>
      <c r="K18" s="1013"/>
      <c r="L18" s="1013"/>
      <c r="M18" s="1013"/>
      <c r="N18" s="1013"/>
      <c r="O18" s="1013"/>
      <c r="P18" s="1013"/>
      <c r="Q18" s="1013"/>
      <c r="R18" s="1013"/>
      <c r="S18" s="1013"/>
      <c r="T18" s="1013"/>
    </row>
    <row r="19" spans="1:20" s="1007" customFormat="1" ht="56.25">
      <c r="A19" s="1218"/>
      <c r="B19" s="1218"/>
      <c r="C19" s="1218"/>
      <c r="D19" s="1107">
        <v>1</v>
      </c>
      <c r="F19" s="1029" t="str">
        <f>"4."&amp;mergeValue(A19) &amp;"."&amp;mergeValue(B19)&amp;"."&amp;mergeValue(C19)&amp;"."&amp;mergeValue(D19)</f>
        <v>4.2.1.1.1</v>
      </c>
      <c r="G19" s="818" t="s">
        <v>497</v>
      </c>
      <c r="H19" s="1112" t="str">
        <f>IF(Территории!R17="","","" &amp; Территории!R17 &amp; "")</f>
        <v>Большедворское (41603412)</v>
      </c>
      <c r="I19" s="1108" t="s">
        <v>589</v>
      </c>
      <c r="J19" s="615"/>
      <c r="K19" s="1013"/>
      <c r="L19" s="1013"/>
      <c r="M19" s="1013"/>
      <c r="N19" s="1013"/>
      <c r="O19" s="1013"/>
      <c r="P19" s="1013"/>
      <c r="Q19" s="1013"/>
      <c r="R19" s="1013"/>
      <c r="S19" s="1013"/>
      <c r="T19" s="1013"/>
    </row>
    <row r="20" spans="1:20" s="1007" customFormat="1" ht="45">
      <c r="A20" s="1218">
        <v>3</v>
      </c>
      <c r="B20" s="1013"/>
      <c r="C20" s="1013"/>
      <c r="D20" s="1013"/>
      <c r="F20" s="1029" t="str">
        <f>"2." &amp;mergeValue(A20)</f>
        <v>2.3</v>
      </c>
      <c r="G20" s="815" t="s">
        <v>493</v>
      </c>
      <c r="H20" s="1112" t="str">
        <f>IF('Перечень тарифов'!R27="","наименование отсутствует","" &amp; 'Перечень тарифов'!R27 &amp; "")</f>
        <v>наименование отсутствует</v>
      </c>
      <c r="I20" s="816" t="s">
        <v>588</v>
      </c>
      <c r="J20" s="615"/>
      <c r="K20" s="1013"/>
      <c r="L20" s="1013"/>
      <c r="M20" s="1013"/>
      <c r="N20" s="1013"/>
      <c r="O20" s="1013"/>
      <c r="P20" s="1013"/>
      <c r="Q20" s="1013"/>
      <c r="R20" s="1013"/>
      <c r="S20" s="1013"/>
      <c r="T20" s="1013"/>
    </row>
    <row r="21" spans="1:20" s="1007" customFormat="1" ht="22.5">
      <c r="A21" s="1218"/>
      <c r="B21" s="1013"/>
      <c r="C21" s="1013"/>
      <c r="D21" s="1013"/>
      <c r="F21" s="1029" t="str">
        <f>"3." &amp;mergeValue(A21)</f>
        <v>3.3</v>
      </c>
      <c r="G21" s="815" t="s">
        <v>494</v>
      </c>
      <c r="H21"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6" t="s">
        <v>586</v>
      </c>
      <c r="J21" s="615"/>
      <c r="K21" s="1013"/>
      <c r="L21" s="1013"/>
      <c r="M21" s="1013"/>
      <c r="N21" s="1013"/>
      <c r="O21" s="1013"/>
      <c r="P21" s="1013"/>
      <c r="Q21" s="1013"/>
      <c r="R21" s="1013"/>
      <c r="S21" s="1013"/>
      <c r="T21" s="1013"/>
    </row>
    <row r="22" spans="1:20" s="1007" customFormat="1" ht="22.5">
      <c r="A22" s="1218"/>
      <c r="B22" s="1013"/>
      <c r="C22" s="1013"/>
      <c r="D22" s="1013"/>
      <c r="F22" s="1029" t="str">
        <f>"4."&amp;mergeValue(A22)</f>
        <v>4.3</v>
      </c>
      <c r="G22" s="815" t="s">
        <v>495</v>
      </c>
      <c r="H22" s="1119" t="s">
        <v>457</v>
      </c>
      <c r="I22" s="816"/>
      <c r="J22" s="615"/>
      <c r="K22" s="1013"/>
      <c r="L22" s="1013"/>
      <c r="M22" s="1013"/>
      <c r="N22" s="1013"/>
      <c r="O22" s="1013"/>
      <c r="P22" s="1013"/>
      <c r="Q22" s="1013"/>
      <c r="R22" s="1013"/>
      <c r="S22" s="1013"/>
      <c r="T22" s="1013"/>
    </row>
    <row r="23" spans="1:20" s="1007" customFormat="1" ht="18.75">
      <c r="A23" s="1218"/>
      <c r="B23" s="1218">
        <v>1</v>
      </c>
      <c r="C23" s="1107"/>
      <c r="D23" s="1107"/>
      <c r="F23" s="1029" t="str">
        <f>"4."&amp;mergeValue(A23) &amp;"."&amp;mergeValue(B23)</f>
        <v>4.3.1</v>
      </c>
      <c r="G23" s="830" t="s">
        <v>590</v>
      </c>
      <c r="H23" s="1112" t="str">
        <f>IF(region_name="","",region_name)</f>
        <v>Ленинградская область</v>
      </c>
      <c r="I23" s="816" t="s">
        <v>498</v>
      </c>
      <c r="J23" s="615"/>
      <c r="K23" s="1013"/>
      <c r="L23" s="1013"/>
      <c r="M23" s="1013"/>
      <c r="N23" s="1013"/>
      <c r="O23" s="1013"/>
      <c r="P23" s="1013"/>
      <c r="Q23" s="1013"/>
      <c r="R23" s="1013"/>
      <c r="S23" s="1013"/>
      <c r="T23" s="1013"/>
    </row>
    <row r="24" spans="1:20" s="1007" customFormat="1" ht="22.5">
      <c r="A24" s="1218"/>
      <c r="B24" s="1218"/>
      <c r="C24" s="1218">
        <v>1</v>
      </c>
      <c r="D24" s="1107"/>
      <c r="F24" s="1029" t="str">
        <f>"4."&amp;mergeValue(A24) &amp;"."&amp;mergeValue(B24)&amp;"."&amp;mergeValue(C24)</f>
        <v>4.3.1.1</v>
      </c>
      <c r="G24" s="817" t="s">
        <v>496</v>
      </c>
      <c r="H24" s="1112" t="str">
        <f>IF(Территории!H19="","","" &amp; Территории!H19 &amp; "")</f>
        <v>Бокситогорский муниципальный район</v>
      </c>
      <c r="I24" s="816" t="s">
        <v>499</v>
      </c>
      <c r="J24" s="615"/>
      <c r="K24" s="1013"/>
      <c r="L24" s="1013"/>
      <c r="M24" s="1013"/>
      <c r="N24" s="1013"/>
      <c r="O24" s="1013"/>
      <c r="P24" s="1013"/>
      <c r="Q24" s="1013"/>
      <c r="R24" s="1013"/>
      <c r="S24" s="1013"/>
      <c r="T24" s="1013"/>
    </row>
    <row r="25" spans="1:20" s="1007" customFormat="1" ht="56.25">
      <c r="A25" s="1218"/>
      <c r="B25" s="1218"/>
      <c r="C25" s="1218"/>
      <c r="D25" s="1107">
        <v>1</v>
      </c>
      <c r="F25" s="1029" t="str">
        <f>"4."&amp;mergeValue(A25) &amp;"."&amp;mergeValue(B25)&amp;"."&amp;mergeValue(C25)&amp;"."&amp;mergeValue(D25)</f>
        <v>4.3.1.1.1</v>
      </c>
      <c r="G25" s="818" t="s">
        <v>497</v>
      </c>
      <c r="H25" s="1112" t="str">
        <f>IF(Территории!R20="","","" &amp; Территории!R20 &amp; "")</f>
        <v>Борское (41603416)</v>
      </c>
      <c r="I25" s="1108" t="s">
        <v>589</v>
      </c>
      <c r="J25" s="615"/>
      <c r="K25" s="1013"/>
      <c r="L25" s="1013"/>
      <c r="M25" s="1013"/>
      <c r="N25" s="1013"/>
      <c r="O25" s="1013"/>
      <c r="P25" s="1013"/>
      <c r="Q25" s="1013"/>
      <c r="R25" s="1013"/>
      <c r="S25" s="1013"/>
      <c r="T25" s="1013"/>
    </row>
    <row r="26" spans="1:20" s="1007" customFormat="1" ht="45">
      <c r="A26" s="1218">
        <v>4</v>
      </c>
      <c r="B26" s="1013"/>
      <c r="C26" s="1013"/>
      <c r="D26" s="1013"/>
      <c r="F26" s="1029" t="str">
        <f>"2." &amp;mergeValue(A26)</f>
        <v>2.4</v>
      </c>
      <c r="G26" s="815" t="s">
        <v>493</v>
      </c>
      <c r="H26" s="1112" t="str">
        <f>IF('Перечень тарифов'!R31="","наименование отсутствует","" &amp; 'Перечень тарифов'!R31 &amp; "")</f>
        <v>наименование отсутствует</v>
      </c>
      <c r="I26" s="816" t="s">
        <v>588</v>
      </c>
      <c r="J26" s="615"/>
      <c r="K26" s="1013"/>
      <c r="L26" s="1013"/>
      <c r="M26" s="1013"/>
      <c r="N26" s="1013"/>
      <c r="O26" s="1013"/>
      <c r="P26" s="1013"/>
      <c r="Q26" s="1013"/>
      <c r="R26" s="1013"/>
      <c r="S26" s="1013"/>
      <c r="T26" s="1013"/>
    </row>
    <row r="27" spans="1:20" s="1007" customFormat="1" ht="22.5">
      <c r="A27" s="1218"/>
      <c r="B27" s="1013"/>
      <c r="C27" s="1013"/>
      <c r="D27" s="1013"/>
      <c r="F27" s="1029" t="str">
        <f>"3." &amp;mergeValue(A27)</f>
        <v>3.4</v>
      </c>
      <c r="G27" s="815" t="s">
        <v>494</v>
      </c>
      <c r="H27"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6" t="s">
        <v>586</v>
      </c>
      <c r="J27" s="615"/>
      <c r="K27" s="1013"/>
      <c r="L27" s="1013"/>
      <c r="M27" s="1013"/>
      <c r="N27" s="1013"/>
      <c r="O27" s="1013"/>
      <c r="P27" s="1013"/>
      <c r="Q27" s="1013"/>
      <c r="R27" s="1013"/>
      <c r="S27" s="1013"/>
      <c r="T27" s="1013"/>
    </row>
    <row r="28" spans="1:20" s="1007" customFormat="1" ht="22.5">
      <c r="A28" s="1218"/>
      <c r="B28" s="1013"/>
      <c r="C28" s="1013"/>
      <c r="D28" s="1013"/>
      <c r="F28" s="1029" t="str">
        <f>"4."&amp;mergeValue(A28)</f>
        <v>4.4</v>
      </c>
      <c r="G28" s="815" t="s">
        <v>495</v>
      </c>
      <c r="H28" s="1119" t="s">
        <v>457</v>
      </c>
      <c r="I28" s="816"/>
      <c r="J28" s="615"/>
      <c r="K28" s="1013"/>
      <c r="L28" s="1013"/>
      <c r="M28" s="1013"/>
      <c r="N28" s="1013"/>
      <c r="O28" s="1013"/>
      <c r="P28" s="1013"/>
      <c r="Q28" s="1013"/>
      <c r="R28" s="1013"/>
      <c r="S28" s="1013"/>
      <c r="T28" s="1013"/>
    </row>
    <row r="29" spans="1:20" s="1007" customFormat="1" ht="18.75">
      <c r="A29" s="1218"/>
      <c r="B29" s="1218">
        <v>1</v>
      </c>
      <c r="C29" s="1107"/>
      <c r="D29" s="1107"/>
      <c r="F29" s="1029" t="str">
        <f>"4."&amp;mergeValue(A29) &amp;"."&amp;mergeValue(B29)</f>
        <v>4.4.1</v>
      </c>
      <c r="G29" s="830" t="s">
        <v>590</v>
      </c>
      <c r="H29" s="1112" t="str">
        <f>IF(region_name="","",region_name)</f>
        <v>Ленинградская область</v>
      </c>
      <c r="I29" s="816" t="s">
        <v>498</v>
      </c>
      <c r="J29" s="615"/>
      <c r="K29" s="1013"/>
      <c r="L29" s="1013"/>
      <c r="M29" s="1013"/>
      <c r="N29" s="1013"/>
      <c r="O29" s="1013"/>
      <c r="P29" s="1013"/>
      <c r="Q29" s="1013"/>
      <c r="R29" s="1013"/>
      <c r="S29" s="1013"/>
      <c r="T29" s="1013"/>
    </row>
    <row r="30" spans="1:20" s="1007" customFormat="1" ht="22.5">
      <c r="A30" s="1218"/>
      <c r="B30" s="1218"/>
      <c r="C30" s="1218">
        <v>1</v>
      </c>
      <c r="D30" s="1107"/>
      <c r="F30" s="1029" t="str">
        <f>"4."&amp;mergeValue(A30) &amp;"."&amp;mergeValue(B30)&amp;"."&amp;mergeValue(C30)</f>
        <v>4.4.1.1</v>
      </c>
      <c r="G30" s="817" t="s">
        <v>496</v>
      </c>
      <c r="H30" s="1112" t="str">
        <f>IF(Территории!H13="","","" &amp; Территории!H13 &amp; "")</f>
        <v>Бокситогорский муниципальный район</v>
      </c>
      <c r="I30" s="816" t="s">
        <v>499</v>
      </c>
      <c r="J30" s="615"/>
      <c r="K30" s="1013"/>
      <c r="L30" s="1013"/>
      <c r="M30" s="1013"/>
      <c r="N30" s="1013"/>
      <c r="O30" s="1013"/>
      <c r="P30" s="1013"/>
      <c r="Q30" s="1013"/>
      <c r="R30" s="1013"/>
      <c r="S30" s="1013"/>
      <c r="T30" s="1013"/>
    </row>
    <row r="31" spans="1:20" s="1007" customFormat="1" ht="56.25">
      <c r="A31" s="1218"/>
      <c r="B31" s="1218"/>
      <c r="C31" s="1218"/>
      <c r="D31" s="1107">
        <v>1</v>
      </c>
      <c r="F31" s="1029" t="str">
        <f>"4."&amp;mergeValue(A31) &amp;"."&amp;mergeValue(B31)&amp;"."&amp;mergeValue(C31)&amp;"."&amp;mergeValue(D31)</f>
        <v>4.4.1.1.1</v>
      </c>
      <c r="G31" s="818" t="s">
        <v>497</v>
      </c>
      <c r="H31" s="1112" t="str">
        <f>IF(Территории!R14="","","" &amp; Территории!R14 &amp; "")</f>
        <v>Бокситогорское (41603101)</v>
      </c>
      <c r="I31" s="1108" t="s">
        <v>589</v>
      </c>
      <c r="J31" s="615"/>
      <c r="K31" s="1013"/>
      <c r="L31" s="1013"/>
      <c r="M31" s="1013"/>
      <c r="N31" s="1013"/>
      <c r="O31" s="1013"/>
      <c r="P31" s="1013"/>
      <c r="Q31" s="1013"/>
      <c r="R31" s="1013"/>
      <c r="S31" s="1013"/>
      <c r="T31" s="1013"/>
    </row>
    <row r="32" spans="1:20" s="1007" customFormat="1" ht="45">
      <c r="A32" s="1218">
        <v>5</v>
      </c>
      <c r="B32" s="1013"/>
      <c r="C32" s="1013"/>
      <c r="D32" s="1013"/>
      <c r="F32" s="1029" t="str">
        <f>"2." &amp;mergeValue(A32)</f>
        <v>2.5</v>
      </c>
      <c r="G32" s="815" t="s">
        <v>493</v>
      </c>
      <c r="H32" s="1112" t="str">
        <f>IF('Перечень тарифов'!R36="","наименование отсутствует","" &amp; 'Перечень тарифов'!R36 &amp; "")</f>
        <v>наименование отсутствует</v>
      </c>
      <c r="I32" s="816" t="s">
        <v>588</v>
      </c>
      <c r="J32" s="615"/>
      <c r="K32" s="1013"/>
      <c r="L32" s="1013"/>
      <c r="M32" s="1013"/>
      <c r="N32" s="1013"/>
      <c r="O32" s="1013"/>
      <c r="P32" s="1013"/>
      <c r="Q32" s="1013"/>
      <c r="R32" s="1013"/>
      <c r="S32" s="1013"/>
      <c r="T32" s="1013"/>
    </row>
    <row r="33" spans="1:20" s="1007" customFormat="1" ht="22.5">
      <c r="A33" s="1218"/>
      <c r="B33" s="1013"/>
      <c r="C33" s="1013"/>
      <c r="D33" s="1013"/>
      <c r="F33" s="1029" t="str">
        <f>"3." &amp;mergeValue(A33)</f>
        <v>3.5</v>
      </c>
      <c r="G33" s="815" t="s">
        <v>494</v>
      </c>
      <c r="H33" s="1112"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33" s="816" t="s">
        <v>586</v>
      </c>
      <c r="J33" s="615"/>
      <c r="K33" s="1013"/>
      <c r="L33" s="1013"/>
      <c r="M33" s="1013"/>
      <c r="N33" s="1013"/>
      <c r="O33" s="1013"/>
      <c r="P33" s="1013"/>
      <c r="Q33" s="1013"/>
      <c r="R33" s="1013"/>
      <c r="S33" s="1013"/>
      <c r="T33" s="1013"/>
    </row>
    <row r="34" spans="1:20" s="1007" customFormat="1" ht="22.5">
      <c r="A34" s="1218"/>
      <c r="B34" s="1013"/>
      <c r="C34" s="1013"/>
      <c r="D34" s="1013"/>
      <c r="F34" s="1029" t="str">
        <f>"4."&amp;mergeValue(A34)</f>
        <v>4.5</v>
      </c>
      <c r="G34" s="815" t="s">
        <v>495</v>
      </c>
      <c r="H34" s="1119" t="s">
        <v>457</v>
      </c>
      <c r="I34" s="816"/>
      <c r="J34" s="615"/>
      <c r="K34" s="1013"/>
      <c r="L34" s="1013"/>
      <c r="M34" s="1013"/>
      <c r="N34" s="1013"/>
      <c r="O34" s="1013"/>
      <c r="P34" s="1013"/>
      <c r="Q34" s="1013"/>
      <c r="R34" s="1013"/>
      <c r="S34" s="1013"/>
      <c r="T34" s="1013"/>
    </row>
    <row r="35" spans="1:20" s="1007" customFormat="1" ht="18.75">
      <c r="A35" s="1218"/>
      <c r="B35" s="1218">
        <v>1</v>
      </c>
      <c r="C35" s="1107"/>
      <c r="D35" s="1107"/>
      <c r="F35" s="1029" t="str">
        <f>"4."&amp;mergeValue(A35) &amp;"."&amp;mergeValue(B35)</f>
        <v>4.5.1</v>
      </c>
      <c r="G35" s="830" t="s">
        <v>590</v>
      </c>
      <c r="H35" s="1112" t="str">
        <f>IF(region_name="","",region_name)</f>
        <v>Ленинградская область</v>
      </c>
      <c r="I35" s="816" t="s">
        <v>498</v>
      </c>
      <c r="J35" s="615"/>
      <c r="K35" s="1013"/>
      <c r="L35" s="1013"/>
      <c r="M35" s="1013"/>
      <c r="N35" s="1013"/>
      <c r="O35" s="1013"/>
      <c r="P35" s="1013"/>
      <c r="Q35" s="1013"/>
      <c r="R35" s="1013"/>
      <c r="S35" s="1013"/>
      <c r="T35" s="1013"/>
    </row>
    <row r="36" spans="1:20" s="1007" customFormat="1" ht="22.5">
      <c r="A36" s="1218"/>
      <c r="B36" s="1218"/>
      <c r="C36" s="1218">
        <v>1</v>
      </c>
      <c r="D36" s="1107"/>
      <c r="F36" s="1029" t="str">
        <f>"4."&amp;mergeValue(A36) &amp;"."&amp;mergeValue(B36)&amp;"."&amp;mergeValue(C36)</f>
        <v>4.5.1.1</v>
      </c>
      <c r="G36" s="817" t="s">
        <v>496</v>
      </c>
      <c r="H36" s="1112" t="str">
        <f>IF(Территории!H13="","","" &amp; Территории!H13 &amp; "")</f>
        <v>Бокситогорский муниципальный район</v>
      </c>
      <c r="I36" s="816" t="s">
        <v>499</v>
      </c>
      <c r="J36" s="615"/>
      <c r="K36" s="1013"/>
      <c r="L36" s="1013"/>
      <c r="M36" s="1013"/>
      <c r="N36" s="1013"/>
      <c r="O36" s="1013"/>
      <c r="P36" s="1013"/>
      <c r="Q36" s="1013"/>
      <c r="R36" s="1013"/>
      <c r="S36" s="1013"/>
      <c r="T36" s="1013"/>
    </row>
    <row r="37" spans="1:20" s="1007" customFormat="1" ht="56.25">
      <c r="A37" s="1218"/>
      <c r="B37" s="1218"/>
      <c r="C37" s="1218"/>
      <c r="D37" s="1107">
        <v>1</v>
      </c>
      <c r="F37" s="1029" t="str">
        <f>"4."&amp;mergeValue(A37) &amp;"."&amp;mergeValue(B37)&amp;"."&amp;mergeValue(C37)&amp;"."&amp;mergeValue(D37)</f>
        <v>4.5.1.1.1</v>
      </c>
      <c r="G37" s="818" t="s">
        <v>497</v>
      </c>
      <c r="H37" s="1112" t="str">
        <f>IF(Территории!R14="","","" &amp; Территории!R14 &amp; "")</f>
        <v>Бокситогорское (41603101)</v>
      </c>
      <c r="I37" s="1108" t="s">
        <v>589</v>
      </c>
      <c r="J37" s="615"/>
      <c r="K37" s="1013"/>
      <c r="L37" s="1013"/>
      <c r="M37" s="1013"/>
      <c r="N37" s="1013"/>
      <c r="O37" s="1013"/>
      <c r="P37" s="1013"/>
      <c r="Q37" s="1013"/>
      <c r="R37" s="1013"/>
      <c r="S37" s="1013"/>
      <c r="T37" s="1013"/>
    </row>
    <row r="38" spans="1:20" s="772" customFormat="1" ht="3" customHeight="1">
      <c r="A38" s="773"/>
      <c r="B38" s="773"/>
      <c r="C38" s="773"/>
      <c r="D38" s="773"/>
      <c r="F38" s="822"/>
      <c r="G38" s="417"/>
      <c r="H38" s="418"/>
      <c r="I38" s="983"/>
      <c r="J38" s="773"/>
      <c r="K38" s="773"/>
      <c r="L38" s="773"/>
      <c r="M38" s="773"/>
      <c r="N38" s="773"/>
      <c r="O38" s="773"/>
      <c r="P38" s="773"/>
      <c r="Q38" s="773"/>
      <c r="R38" s="773"/>
      <c r="S38" s="773"/>
      <c r="T38" s="773"/>
    </row>
    <row r="39" spans="1:20" s="772" customFormat="1" ht="15" customHeight="1">
      <c r="A39" s="773"/>
      <c r="B39" s="773"/>
      <c r="C39" s="773"/>
      <c r="D39" s="773"/>
      <c r="F39" s="822"/>
      <c r="G39" s="1213" t="s">
        <v>591</v>
      </c>
      <c r="H39" s="1213"/>
      <c r="I39" s="983"/>
      <c r="J39" s="773"/>
      <c r="K39" s="773"/>
      <c r="L39" s="773"/>
      <c r="M39" s="773"/>
      <c r="N39" s="773"/>
      <c r="O39" s="773"/>
      <c r="P39" s="773"/>
      <c r="Q39" s="773"/>
      <c r="R39" s="773"/>
      <c r="S39" s="773"/>
      <c r="T39" s="773"/>
    </row>
  </sheetData>
  <sheetProtection password="FA9C" sheet="1" objects="1" scenarios="1" formatColumns="0" formatRows="0"/>
  <mergeCells count="19">
    <mergeCell ref="F2:H2"/>
    <mergeCell ref="F4:H4"/>
    <mergeCell ref="I4:I5"/>
    <mergeCell ref="A8:A13"/>
    <mergeCell ref="B11:B13"/>
    <mergeCell ref="C12:C13"/>
    <mergeCell ref="A14:A19"/>
    <mergeCell ref="B17:B19"/>
    <mergeCell ref="C18:C19"/>
    <mergeCell ref="A20:A25"/>
    <mergeCell ref="B23:B25"/>
    <mergeCell ref="C24:C25"/>
    <mergeCell ref="G39:H39"/>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8" t="s">
        <v>54</v>
      </c>
      <c r="E7" s="1298"/>
      <c r="F7" s="438"/>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E5"/>
  <sheetViews>
    <sheetView showGridLines="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2" t="s">
        <v>55</v>
      </c>
      <c r="C2" s="1302"/>
      <c r="D2" s="1302"/>
      <c r="E2" s="439"/>
    </row>
    <row r="3" spans="2:5" ht="3" customHeight="1"/>
    <row r="4" spans="2:5" ht="21.75" customHeight="1" thickBot="1">
      <c r="B4" s="1128" t="s">
        <v>1</v>
      </c>
      <c r="C4" s="1128" t="s">
        <v>90</v>
      </c>
      <c r="D4" s="1128"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12"/>
  <sheetViews>
    <sheetView showGridLines="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21">
        <v>44550.5471875</v>
      </c>
      <c r="B2" s="12" t="s">
        <v>771</v>
      </c>
      <c r="C2" s="12" t="s">
        <v>441</v>
      </c>
    </row>
    <row r="3" spans="1:4">
      <c r="A3" s="1121">
        <v>44550.547210648147</v>
      </c>
      <c r="B3" s="12" t="s">
        <v>772</v>
      </c>
      <c r="C3" s="12" t="s">
        <v>441</v>
      </c>
    </row>
    <row r="4" spans="1:4">
      <c r="A4" s="1121">
        <v>44550.547233796293</v>
      </c>
      <c r="B4" s="12" t="s">
        <v>771</v>
      </c>
      <c r="C4" s="12" t="s">
        <v>441</v>
      </c>
    </row>
    <row r="5" spans="1:4">
      <c r="A5" s="1121">
        <v>44550.547233796293</v>
      </c>
      <c r="B5" s="12" t="s">
        <v>772</v>
      </c>
      <c r="C5" s="12" t="s">
        <v>441</v>
      </c>
    </row>
    <row r="6" spans="1:4">
      <c r="A6" s="1121">
        <v>44550.547407407408</v>
      </c>
      <c r="B6" s="12" t="s">
        <v>771</v>
      </c>
      <c r="C6" s="12" t="s">
        <v>441</v>
      </c>
    </row>
    <row r="7" spans="1:4">
      <c r="A7" s="1121">
        <v>44550.547430555554</v>
      </c>
      <c r="B7" s="12" t="s">
        <v>772</v>
      </c>
      <c r="C7" s="12" t="s">
        <v>441</v>
      </c>
    </row>
    <row r="8" spans="1:4">
      <c r="A8" s="1121">
        <v>44550.548032407409</v>
      </c>
      <c r="B8" s="12" t="s">
        <v>771</v>
      </c>
      <c r="C8" s="12" t="s">
        <v>441</v>
      </c>
    </row>
    <row r="9" spans="1:4">
      <c r="A9" s="1121">
        <v>44550.548043981478</v>
      </c>
      <c r="B9" s="12" t="s">
        <v>772</v>
      </c>
      <c r="C9" s="12" t="s">
        <v>441</v>
      </c>
    </row>
    <row r="10" spans="1:4">
      <c r="A10" s="1121">
        <v>44557.356550925928</v>
      </c>
      <c r="B10" s="12" t="s">
        <v>771</v>
      </c>
      <c r="C10" s="12" t="s">
        <v>441</v>
      </c>
    </row>
    <row r="11" spans="1:4">
      <c r="A11" s="1121">
        <v>44557.356562499997</v>
      </c>
      <c r="B11" s="12" t="s">
        <v>772</v>
      </c>
      <c r="C11" s="12" t="s">
        <v>441</v>
      </c>
    </row>
    <row r="12" spans="1:4">
      <c r="A12" s="1121">
        <v>44557.766701388886</v>
      </c>
      <c r="B12" s="12" t="s">
        <v>771</v>
      </c>
      <c r="C12"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5">
        <v>1</v>
      </c>
      <c r="E9" s="1335"/>
      <c r="F9" s="1337"/>
      <c r="G9" s="1325" t="s">
        <v>84</v>
      </c>
      <c r="H9" s="1185"/>
      <c r="I9" s="1185">
        <v>1</v>
      </c>
      <c r="J9" s="1331"/>
      <c r="K9" s="1227" t="s">
        <v>84</v>
      </c>
      <c r="L9" s="1201"/>
      <c r="M9" s="1201" t="s">
        <v>92</v>
      </c>
      <c r="N9" s="1334"/>
      <c r="O9" s="1227" t="s">
        <v>84</v>
      </c>
      <c r="P9" s="1201"/>
      <c r="Q9" s="1201" t="s">
        <v>92</v>
      </c>
      <c r="R9" s="1329"/>
      <c r="S9" s="1227" t="s">
        <v>84</v>
      </c>
      <c r="T9" s="1083"/>
      <c r="U9" s="1083" t="s">
        <v>92</v>
      </c>
      <c r="V9" s="1101"/>
      <c r="W9" s="307"/>
    </row>
    <row r="10" spans="1:23" s="739" customFormat="1" ht="17.100000000000001" customHeight="1">
      <c r="A10" s="205"/>
      <c r="C10" s="159"/>
      <c r="D10" s="1185"/>
      <c r="E10" s="1335"/>
      <c r="F10" s="1337"/>
      <c r="G10" s="1325"/>
      <c r="H10" s="1185"/>
      <c r="I10" s="1185"/>
      <c r="J10" s="1331"/>
      <c r="K10" s="1227"/>
      <c r="L10" s="1201"/>
      <c r="M10" s="1201"/>
      <c r="N10" s="1334"/>
      <c r="O10" s="1227"/>
      <c r="P10" s="1201"/>
      <c r="Q10" s="1201"/>
      <c r="R10" s="1329"/>
      <c r="S10" s="1227"/>
      <c r="T10" s="1085"/>
      <c r="U10" s="744"/>
      <c r="V10" s="745" t="s">
        <v>713</v>
      </c>
      <c r="W10" s="746"/>
    </row>
    <row r="11" spans="1:23" s="102" customFormat="1" ht="17.100000000000001" customHeight="1">
      <c r="A11" s="205"/>
      <c r="C11" s="159"/>
      <c r="D11" s="1186"/>
      <c r="E11" s="1336"/>
      <c r="F11" s="1338"/>
      <c r="G11" s="1186"/>
      <c r="H11" s="1186"/>
      <c r="I11" s="1186"/>
      <c r="J11" s="1332"/>
      <c r="K11" s="1186"/>
      <c r="L11" s="1186"/>
      <c r="M11" s="1186"/>
      <c r="N11" s="1329"/>
      <c r="O11" s="1186"/>
      <c r="P11" s="1084"/>
      <c r="Q11" s="744"/>
      <c r="R11" s="745" t="s">
        <v>712</v>
      </c>
      <c r="S11" s="741"/>
      <c r="T11" s="741"/>
      <c r="U11" s="741"/>
      <c r="V11" s="741"/>
      <c r="W11" s="746"/>
    </row>
    <row r="12" spans="1:23" s="102" customFormat="1" ht="17.100000000000001" customHeight="1">
      <c r="A12" s="205"/>
      <c r="C12" s="159"/>
      <c r="D12" s="1186"/>
      <c r="E12" s="1336"/>
      <c r="F12" s="1338"/>
      <c r="G12" s="1186"/>
      <c r="H12" s="1186"/>
      <c r="I12" s="1186"/>
      <c r="J12" s="1332"/>
      <c r="K12" s="1186"/>
      <c r="L12" s="744"/>
      <c r="M12" s="745"/>
      <c r="N12" s="745" t="s">
        <v>411</v>
      </c>
      <c r="O12" s="745"/>
      <c r="P12" s="745"/>
      <c r="Q12" s="745"/>
      <c r="R12" s="745"/>
      <c r="S12" s="741"/>
      <c r="T12" s="741"/>
      <c r="U12" s="741"/>
      <c r="V12" s="741"/>
      <c r="W12" s="746"/>
    </row>
    <row r="13" spans="1:23" s="102" customFormat="1" ht="17.25" customHeight="1">
      <c r="A13" s="205"/>
      <c r="C13" s="159"/>
      <c r="D13" s="1186"/>
      <c r="E13" s="1336"/>
      <c r="F13" s="1338"/>
      <c r="G13" s="1186"/>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30"/>
      <c r="E15" s="1339"/>
      <c r="F15" s="1324"/>
      <c r="G15" s="1326"/>
      <c r="H15" s="1185"/>
      <c r="I15" s="1185">
        <v>1</v>
      </c>
      <c r="J15" s="1331"/>
      <c r="K15" s="1227" t="s">
        <v>84</v>
      </c>
      <c r="L15" s="1201"/>
      <c r="M15" s="1201" t="s">
        <v>92</v>
      </c>
      <c r="N15" s="1334"/>
      <c r="O15" s="1227" t="s">
        <v>84</v>
      </c>
      <c r="P15" s="1201"/>
      <c r="Q15" s="1201" t="s">
        <v>92</v>
      </c>
      <c r="R15" s="1329"/>
      <c r="S15" s="1227" t="s">
        <v>84</v>
      </c>
      <c r="T15" s="1083"/>
      <c r="U15" s="1083" t="s">
        <v>92</v>
      </c>
      <c r="V15" s="1101"/>
      <c r="W15" s="307"/>
    </row>
    <row r="16" spans="1:23" s="742" customFormat="1" ht="16.5" customHeight="1">
      <c r="A16" s="748"/>
      <c r="B16" s="743"/>
      <c r="C16" s="747"/>
      <c r="D16" s="1330"/>
      <c r="E16" s="1339"/>
      <c r="F16" s="1324"/>
      <c r="G16" s="1326"/>
      <c r="H16" s="1185"/>
      <c r="I16" s="1185"/>
      <c r="J16" s="1331"/>
      <c r="K16" s="1227"/>
      <c r="L16" s="1201"/>
      <c r="M16" s="1201"/>
      <c r="N16" s="1334"/>
      <c r="O16" s="1227"/>
      <c r="P16" s="1201"/>
      <c r="Q16" s="1201"/>
      <c r="R16" s="1329"/>
      <c r="S16" s="1227"/>
      <c r="T16" s="1085"/>
      <c r="U16" s="744"/>
      <c r="V16" s="745" t="s">
        <v>713</v>
      </c>
      <c r="W16" s="746"/>
    </row>
    <row r="17" spans="1:36" ht="17.100000000000001" customHeight="1">
      <c r="A17" s="205"/>
      <c r="B17" s="102"/>
      <c r="C17" s="159"/>
      <c r="D17" s="1330"/>
      <c r="E17" s="1339"/>
      <c r="F17" s="1324"/>
      <c r="G17" s="1326"/>
      <c r="H17" s="1185"/>
      <c r="I17" s="1185"/>
      <c r="J17" s="1332"/>
      <c r="K17" s="1227"/>
      <c r="L17" s="1201"/>
      <c r="M17" s="1201"/>
      <c r="N17" s="1329"/>
      <c r="O17" s="1227"/>
      <c r="P17" s="1084"/>
      <c r="Q17" s="744"/>
      <c r="R17" s="745" t="s">
        <v>712</v>
      </c>
      <c r="S17" s="741"/>
      <c r="T17" s="741"/>
      <c r="U17" s="741"/>
      <c r="V17" s="741"/>
      <c r="W17" s="746"/>
    </row>
    <row r="18" spans="1:36" ht="17.100000000000001" customHeight="1">
      <c r="A18" s="205"/>
      <c r="B18" s="102"/>
      <c r="C18" s="159"/>
      <c r="D18" s="1330"/>
      <c r="E18" s="1339"/>
      <c r="F18" s="1324"/>
      <c r="G18" s="1326"/>
      <c r="H18" s="1185"/>
      <c r="I18" s="1185"/>
      <c r="J18" s="1332"/>
      <c r="K18" s="1227"/>
      <c r="L18" s="744"/>
      <c r="M18" s="745"/>
      <c r="N18" s="745" t="s">
        <v>411</v>
      </c>
      <c r="O18" s="745"/>
      <c r="P18" s="745"/>
      <c r="Q18" s="745"/>
      <c r="R18" s="745"/>
      <c r="S18" s="741"/>
      <c r="T18" s="741"/>
      <c r="U18" s="741"/>
      <c r="V18" s="741"/>
      <c r="W18" s="746"/>
    </row>
    <row r="19" spans="1:36" ht="17.100000000000001" customHeight="1">
      <c r="A19" s="205"/>
      <c r="B19" s="102"/>
      <c r="C19" s="159"/>
      <c r="D19" s="1330"/>
      <c r="E19" s="1339"/>
      <c r="F19" s="1324"/>
      <c r="G19" s="1326"/>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92</v>
      </c>
    </row>
    <row r="27" spans="1:36" ht="17.100000000000001" customHeight="1">
      <c r="O27" s="1333" t="s">
        <v>297</v>
      </c>
      <c r="P27" s="1333"/>
      <c r="Q27" s="1333"/>
      <c r="R27" s="1278" t="s">
        <v>269</v>
      </c>
      <c r="S27" s="1278"/>
      <c r="T27" s="1278"/>
      <c r="U27" s="1247" t="s">
        <v>340</v>
      </c>
      <c r="W27" s="1327"/>
    </row>
    <row r="28" spans="1:36" ht="17.100000000000001" customHeight="1">
      <c r="O28" s="1277" t="s">
        <v>603</v>
      </c>
      <c r="P28" s="1277" t="s">
        <v>270</v>
      </c>
      <c r="Q28" s="1277"/>
      <c r="R28" s="1278"/>
      <c r="S28" s="1278"/>
      <c r="T28" s="1278"/>
      <c r="U28" s="1247"/>
      <c r="W28" s="1327"/>
    </row>
    <row r="29" spans="1:36" ht="37.5" customHeight="1">
      <c r="O29" s="1277"/>
      <c r="P29" s="104" t="s">
        <v>604</v>
      </c>
      <c r="Q29" s="104" t="s">
        <v>6</v>
      </c>
      <c r="R29" s="105" t="s">
        <v>273</v>
      </c>
      <c r="S29" s="1279" t="s">
        <v>272</v>
      </c>
      <c r="T29" s="1279"/>
      <c r="U29" s="1247"/>
      <c r="W29" s="1327"/>
    </row>
    <row r="30" spans="1:36" ht="17.100000000000001" customHeight="1">
      <c r="G30" s="157"/>
      <c r="H30" s="157"/>
      <c r="I30" s="157"/>
      <c r="J30" s="157"/>
      <c r="K30" s="157"/>
      <c r="L30" s="122"/>
      <c r="M30" s="432" t="s">
        <v>182</v>
      </c>
      <c r="N30" s="433"/>
      <c r="O30" s="1328"/>
      <c r="P30" s="1328"/>
      <c r="Q30" s="1328"/>
      <c r="R30" s="1328"/>
      <c r="S30" s="1328"/>
      <c r="T30" s="1328"/>
      <c r="U30" s="1328"/>
      <c r="V30" s="122"/>
      <c r="W30" s="122"/>
      <c r="X30" s="204"/>
      <c r="Y30" s="204"/>
      <c r="Z30" s="204"/>
      <c r="AA30" s="204"/>
      <c r="AB30" s="204"/>
      <c r="AC30" s="204"/>
      <c r="AD30" s="204"/>
      <c r="AE30" s="204"/>
      <c r="AF30" s="204"/>
      <c r="AG30" s="204"/>
      <c r="AH30" s="204"/>
      <c r="AI30" s="204"/>
      <c r="AJ30" s="204"/>
    </row>
    <row r="31" spans="1:36" s="523" customFormat="1" ht="22.5">
      <c r="A31" s="1220">
        <v>1</v>
      </c>
      <c r="B31" s="847"/>
      <c r="C31" s="847"/>
      <c r="D31" s="847"/>
      <c r="E31" s="848"/>
      <c r="F31" s="849"/>
      <c r="G31" s="849"/>
      <c r="H31" s="849"/>
      <c r="I31" s="850"/>
      <c r="J31" s="845"/>
      <c r="K31" s="852"/>
      <c r="L31" s="593">
        <f>mergeValue(A31)</f>
        <v>1</v>
      </c>
      <c r="M31" s="641" t="s">
        <v>20</v>
      </c>
      <c r="N31" s="646"/>
      <c r="O31" s="1257"/>
      <c r="P31" s="1258"/>
      <c r="Q31" s="1258"/>
      <c r="R31" s="1258"/>
      <c r="S31" s="1258"/>
      <c r="T31" s="1258"/>
      <c r="U31" s="1258"/>
      <c r="V31" s="1259"/>
      <c r="W31" s="630" t="s">
        <v>475</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20"/>
      <c r="B32" s="1220">
        <v>1</v>
      </c>
      <c r="C32" s="847"/>
      <c r="D32" s="847"/>
      <c r="E32" s="849"/>
      <c r="F32" s="849"/>
      <c r="G32" s="849"/>
      <c r="H32" s="849"/>
      <c r="I32" s="844"/>
      <c r="J32" s="843"/>
      <c r="K32" s="846"/>
      <c r="L32" s="593" t="str">
        <f>mergeValue(A32) &amp;"."&amp; mergeValue(B32)</f>
        <v>1.1</v>
      </c>
      <c r="M32" s="546" t="s">
        <v>16</v>
      </c>
      <c r="N32" s="646"/>
      <c r="O32" s="1257"/>
      <c r="P32" s="1258"/>
      <c r="Q32" s="1258"/>
      <c r="R32" s="1258"/>
      <c r="S32" s="1258"/>
      <c r="T32" s="1258"/>
      <c r="U32" s="1258"/>
      <c r="V32" s="1259"/>
      <c r="W32" s="630" t="s">
        <v>476</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20"/>
      <c r="B33" s="1220"/>
      <c r="C33" s="1220">
        <v>1</v>
      </c>
      <c r="D33" s="847"/>
      <c r="E33" s="849"/>
      <c r="F33" s="849"/>
      <c r="G33" s="849"/>
      <c r="H33" s="849"/>
      <c r="I33" s="851"/>
      <c r="J33" s="843"/>
      <c r="K33" s="846"/>
      <c r="L33" s="593" t="str">
        <f>mergeValue(A33) &amp;"."&amp; mergeValue(B33)&amp;"."&amp; mergeValue(C33)</f>
        <v>1.1.1</v>
      </c>
      <c r="M33" s="547" t="s">
        <v>7</v>
      </c>
      <c r="N33" s="646"/>
      <c r="O33" s="1257"/>
      <c r="P33" s="1258"/>
      <c r="Q33" s="1258"/>
      <c r="R33" s="1258"/>
      <c r="S33" s="1258"/>
      <c r="T33" s="1258"/>
      <c r="U33" s="1258"/>
      <c r="V33" s="1259"/>
      <c r="W33" s="630" t="s">
        <v>631</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20"/>
      <c r="B34" s="1220"/>
      <c r="C34" s="1220"/>
      <c r="D34" s="1220">
        <v>1</v>
      </c>
      <c r="E34" s="849"/>
      <c r="F34" s="849"/>
      <c r="G34" s="849"/>
      <c r="H34" s="849"/>
      <c r="I34" s="851"/>
      <c r="J34" s="843"/>
      <c r="K34" s="846"/>
      <c r="L34" s="593" t="str">
        <f>mergeValue(A34) &amp;"."&amp; mergeValue(B34)&amp;"."&amp; mergeValue(C34)&amp;"."&amp; mergeValue(D34)</f>
        <v>1.1.1.1</v>
      </c>
      <c r="M34" s="548" t="s">
        <v>22</v>
      </c>
      <c r="N34" s="646"/>
      <c r="O34" s="1257"/>
      <c r="P34" s="1258"/>
      <c r="Q34" s="1258"/>
      <c r="R34" s="1258"/>
      <c r="S34" s="1258"/>
      <c r="T34" s="1258"/>
      <c r="U34" s="1258"/>
      <c r="V34" s="1259"/>
      <c r="W34" s="630" t="s">
        <v>632</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20"/>
      <c r="B35" s="1220"/>
      <c r="C35" s="1220"/>
      <c r="D35" s="1220"/>
      <c r="E35" s="1220">
        <v>1</v>
      </c>
      <c r="F35" s="849"/>
      <c r="G35" s="849"/>
      <c r="H35" s="847">
        <v>1</v>
      </c>
      <c r="I35" s="1220">
        <v>1</v>
      </c>
      <c r="J35" s="849"/>
      <c r="K35" s="854"/>
      <c r="L35" s="593" t="str">
        <f>mergeValue(A35) &amp;"."&amp; mergeValue(B35)&amp;"."&amp; mergeValue(C35)&amp;"."&amp; mergeValue(D35)&amp;"."&amp; mergeValue(E35)</f>
        <v>1.1.1.1.1</v>
      </c>
      <c r="M35" s="554" t="s">
        <v>9</v>
      </c>
      <c r="N35" s="646"/>
      <c r="O35" s="1223"/>
      <c r="P35" s="1224"/>
      <c r="Q35" s="1224"/>
      <c r="R35" s="1224"/>
      <c r="S35" s="1224"/>
      <c r="T35" s="1224"/>
      <c r="U35" s="1224"/>
      <c r="V35" s="1225"/>
      <c r="W35" s="630" t="s">
        <v>636</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20"/>
      <c r="B36" s="1220"/>
      <c r="C36" s="1220"/>
      <c r="D36" s="1220"/>
      <c r="E36" s="1220"/>
      <c r="F36" s="1220">
        <v>1</v>
      </c>
      <c r="G36" s="847"/>
      <c r="H36" s="847"/>
      <c r="I36" s="1220"/>
      <c r="J36" s="1220">
        <v>1</v>
      </c>
      <c r="K36" s="855"/>
      <c r="L36" s="593" t="str">
        <f>mergeValue(A36) &amp;"."&amp; mergeValue(B36)&amp;"."&amp; mergeValue(C36)&amp;"."&amp; mergeValue(D36)&amp;"."&amp; mergeValue(E36)&amp;"."&amp; mergeValue(F36)</f>
        <v>1.1.1.1.1.1</v>
      </c>
      <c r="M36" s="555" t="s">
        <v>10</v>
      </c>
      <c r="N36" s="646"/>
      <c r="O36" s="1223"/>
      <c r="P36" s="1224"/>
      <c r="Q36" s="1224"/>
      <c r="R36" s="1224"/>
      <c r="S36" s="1224"/>
      <c r="T36" s="1224"/>
      <c r="U36" s="1224"/>
      <c r="V36" s="1225"/>
      <c r="W36" s="630" t="s">
        <v>634</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20"/>
      <c r="B37" s="1220"/>
      <c r="C37" s="1220"/>
      <c r="D37" s="1220"/>
      <c r="E37" s="1220"/>
      <c r="F37" s="1220"/>
      <c r="G37" s="847">
        <v>1</v>
      </c>
      <c r="H37" s="847"/>
      <c r="I37" s="1220"/>
      <c r="J37" s="1220"/>
      <c r="K37" s="855">
        <v>1</v>
      </c>
      <c r="L37" s="593" t="str">
        <f>mergeValue(A37) &amp;"."&amp; mergeValue(B37)&amp;"."&amp; mergeValue(C37)&amp;"."&amp; mergeValue(D37)&amp;"."&amp; mergeValue(E37)&amp;"."&amp; mergeValue(F37)&amp;"."&amp; mergeValue(G37)</f>
        <v>1.1.1.1.1.1.1</v>
      </c>
      <c r="M37" s="1065"/>
      <c r="N37" s="646"/>
      <c r="O37" s="562"/>
      <c r="P37" s="562"/>
      <c r="Q37" s="1090"/>
      <c r="R37" s="1226"/>
      <c r="S37" s="1227" t="s">
        <v>83</v>
      </c>
      <c r="T37" s="1226"/>
      <c r="U37" s="1227" t="s">
        <v>83</v>
      </c>
      <c r="V37" s="562"/>
      <c r="W37" s="1219" t="s">
        <v>653</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20"/>
      <c r="B38" s="1220"/>
      <c r="C38" s="1220"/>
      <c r="D38" s="1220"/>
      <c r="E38" s="1220"/>
      <c r="F38" s="1220"/>
      <c r="G38" s="847"/>
      <c r="H38" s="847"/>
      <c r="I38" s="1220"/>
      <c r="J38" s="1220"/>
      <c r="K38" s="855"/>
      <c r="L38" s="600"/>
      <c r="M38" s="646"/>
      <c r="N38" s="646"/>
      <c r="O38" s="562"/>
      <c r="P38" s="562"/>
      <c r="Q38" s="584" t="str">
        <f>R37 &amp; "-" &amp; T37</f>
        <v>-</v>
      </c>
      <c r="R38" s="1226"/>
      <c r="S38" s="1227"/>
      <c r="T38" s="1226"/>
      <c r="U38" s="1227"/>
      <c r="V38" s="562"/>
      <c r="W38" s="1219"/>
      <c r="X38" s="585"/>
      <c r="Y38" s="589"/>
      <c r="Z38" s="589" t="str">
        <f t="shared" si="0"/>
        <v/>
      </c>
      <c r="AA38" s="589"/>
      <c r="AB38" s="589"/>
      <c r="AC38" s="589"/>
      <c r="AD38" s="585"/>
      <c r="AE38" s="585"/>
      <c r="AF38" s="585"/>
      <c r="AG38" s="585"/>
      <c r="AH38" s="585"/>
      <c r="AI38" s="585"/>
      <c r="AJ38" s="585"/>
    </row>
    <row r="39" spans="1:36" s="523" customFormat="1" ht="15" customHeight="1">
      <c r="A39" s="1220"/>
      <c r="B39" s="1220"/>
      <c r="C39" s="1220"/>
      <c r="D39" s="1220"/>
      <c r="E39" s="1220"/>
      <c r="F39" s="1220"/>
      <c r="G39" s="849"/>
      <c r="H39" s="847"/>
      <c r="I39" s="1220"/>
      <c r="J39" s="1220"/>
      <c r="K39" s="854"/>
      <c r="L39" s="538"/>
      <c r="M39" s="557" t="s">
        <v>25</v>
      </c>
      <c r="N39" s="564"/>
      <c r="O39" s="564"/>
      <c r="P39" s="564"/>
      <c r="Q39" s="564"/>
      <c r="R39" s="564"/>
      <c r="S39" s="564"/>
      <c r="T39" s="564"/>
      <c r="U39" s="564"/>
      <c r="V39" s="560"/>
      <c r="W39" s="121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20"/>
      <c r="B40" s="1220"/>
      <c r="C40" s="1220"/>
      <c r="D40" s="1220"/>
      <c r="E40" s="1220"/>
      <c r="F40" s="849"/>
      <c r="G40" s="849"/>
      <c r="H40" s="847"/>
      <c r="I40" s="122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20"/>
      <c r="B41" s="1220"/>
      <c r="C41" s="1220"/>
      <c r="D41" s="122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20"/>
      <c r="B42" s="1220"/>
      <c r="C42" s="122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20"/>
      <c r="B43" s="122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2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3"/>
      <c r="M45" s="565" t="s">
        <v>308</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3" customFormat="1" ht="22.5">
      <c r="A49" s="1220">
        <v>1</v>
      </c>
      <c r="B49" s="865"/>
      <c r="C49" s="865"/>
      <c r="D49" s="865"/>
      <c r="E49" s="866"/>
      <c r="F49" s="867"/>
      <c r="G49" s="867"/>
      <c r="H49" s="867"/>
      <c r="I49" s="868"/>
      <c r="J49" s="863"/>
      <c r="K49" s="870"/>
      <c r="L49" s="593">
        <f>mergeValue(A49)</f>
        <v>1</v>
      </c>
      <c r="M49" s="641" t="s">
        <v>20</v>
      </c>
      <c r="N49" s="646"/>
      <c r="O49" s="1257"/>
      <c r="P49" s="1258"/>
      <c r="Q49" s="1258"/>
      <c r="R49" s="1258"/>
      <c r="S49" s="1258"/>
      <c r="T49" s="1258"/>
      <c r="U49" s="1258"/>
      <c r="V49" s="1259"/>
      <c r="W49" s="630" t="s">
        <v>475</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20"/>
      <c r="B50" s="1220">
        <v>1</v>
      </c>
      <c r="C50" s="865"/>
      <c r="D50" s="865"/>
      <c r="E50" s="867"/>
      <c r="F50" s="867"/>
      <c r="G50" s="867"/>
      <c r="H50" s="867"/>
      <c r="I50" s="862"/>
      <c r="J50" s="861"/>
      <c r="K50" s="864"/>
      <c r="L50" s="593" t="str">
        <f>mergeValue(A50) &amp;"."&amp; mergeValue(B50)</f>
        <v>1.1</v>
      </c>
      <c r="M50" s="546" t="s">
        <v>16</v>
      </c>
      <c r="N50" s="646"/>
      <c r="O50" s="1257"/>
      <c r="P50" s="1258"/>
      <c r="Q50" s="1258"/>
      <c r="R50" s="1258"/>
      <c r="S50" s="1258"/>
      <c r="T50" s="1258"/>
      <c r="U50" s="1258"/>
      <c r="V50" s="1259"/>
      <c r="W50" s="630" t="s">
        <v>476</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20"/>
      <c r="B51" s="1220"/>
      <c r="C51" s="1220">
        <v>1</v>
      </c>
      <c r="D51" s="865"/>
      <c r="E51" s="867"/>
      <c r="F51" s="867"/>
      <c r="G51" s="867"/>
      <c r="H51" s="867"/>
      <c r="I51" s="869"/>
      <c r="J51" s="861"/>
      <c r="K51" s="864"/>
      <c r="L51" s="593" t="str">
        <f>mergeValue(A51) &amp;"."&amp; mergeValue(B51)&amp;"."&amp; mergeValue(C51)</f>
        <v>1.1.1</v>
      </c>
      <c r="M51" s="547" t="s">
        <v>7</v>
      </c>
      <c r="N51" s="646"/>
      <c r="O51" s="1257"/>
      <c r="P51" s="1258"/>
      <c r="Q51" s="1258"/>
      <c r="R51" s="1258"/>
      <c r="S51" s="1258"/>
      <c r="T51" s="1258"/>
      <c r="U51" s="1258"/>
      <c r="V51" s="1259"/>
      <c r="W51" s="630" t="s">
        <v>631</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20"/>
      <c r="B52" s="1220"/>
      <c r="C52" s="1220"/>
      <c r="D52" s="1220">
        <v>1</v>
      </c>
      <c r="E52" s="867"/>
      <c r="F52" s="867"/>
      <c r="G52" s="867"/>
      <c r="H52" s="867"/>
      <c r="I52" s="869"/>
      <c r="J52" s="861"/>
      <c r="K52" s="864"/>
      <c r="L52" s="593" t="str">
        <f>mergeValue(A52) &amp;"."&amp; mergeValue(B52)&amp;"."&amp; mergeValue(C52)&amp;"."&amp; mergeValue(D52)</f>
        <v>1.1.1.1</v>
      </c>
      <c r="M52" s="548" t="s">
        <v>22</v>
      </c>
      <c r="N52" s="646"/>
      <c r="O52" s="1257"/>
      <c r="P52" s="1258"/>
      <c r="Q52" s="1258"/>
      <c r="R52" s="1258"/>
      <c r="S52" s="1258"/>
      <c r="T52" s="1258"/>
      <c r="U52" s="1258"/>
      <c r="V52" s="1259"/>
      <c r="W52" s="630" t="s">
        <v>632</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20"/>
      <c r="B53" s="1220"/>
      <c r="C53" s="1220"/>
      <c r="D53" s="1220"/>
      <c r="E53" s="1220">
        <v>1</v>
      </c>
      <c r="F53" s="867"/>
      <c r="G53" s="867"/>
      <c r="H53" s="865">
        <v>1</v>
      </c>
      <c r="I53" s="1220">
        <v>1</v>
      </c>
      <c r="J53" s="867"/>
      <c r="K53" s="872"/>
      <c r="L53" s="593" t="str">
        <f>mergeValue(A53) &amp;"."&amp; mergeValue(B53)&amp;"."&amp; mergeValue(C53)&amp;"."&amp; mergeValue(D53)&amp;"."&amp; mergeValue(E53)</f>
        <v>1.1.1.1.1</v>
      </c>
      <c r="M53" s="554" t="s">
        <v>9</v>
      </c>
      <c r="N53" s="646"/>
      <c r="O53" s="1223"/>
      <c r="P53" s="1224"/>
      <c r="Q53" s="1224"/>
      <c r="R53" s="1224"/>
      <c r="S53" s="1224"/>
      <c r="T53" s="1224"/>
      <c r="U53" s="1224"/>
      <c r="V53" s="1225"/>
      <c r="W53" s="630" t="s">
        <v>636</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20"/>
      <c r="B54" s="1220"/>
      <c r="C54" s="1220"/>
      <c r="D54" s="1220"/>
      <c r="E54" s="1220"/>
      <c r="F54" s="1220">
        <v>1</v>
      </c>
      <c r="G54" s="865"/>
      <c r="H54" s="865"/>
      <c r="I54" s="1220"/>
      <c r="J54" s="1220">
        <v>1</v>
      </c>
      <c r="K54" s="873"/>
      <c r="L54" s="593" t="str">
        <f>mergeValue(A54) &amp;"."&amp; mergeValue(B54)&amp;"."&amp; mergeValue(C54)&amp;"."&amp; mergeValue(D54)&amp;"."&amp; mergeValue(E54)&amp;"."&amp; mergeValue(F54)</f>
        <v>1.1.1.1.1.1</v>
      </c>
      <c r="M54" s="555" t="s">
        <v>10</v>
      </c>
      <c r="N54" s="646"/>
      <c r="O54" s="1223"/>
      <c r="P54" s="1224"/>
      <c r="Q54" s="1224"/>
      <c r="R54" s="1224"/>
      <c r="S54" s="1224"/>
      <c r="T54" s="1224"/>
      <c r="U54" s="1224"/>
      <c r="V54" s="1225"/>
      <c r="W54" s="630" t="s">
        <v>634</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20"/>
      <c r="B55" s="1220"/>
      <c r="C55" s="1220"/>
      <c r="D55" s="1220"/>
      <c r="E55" s="1220"/>
      <c r="F55" s="1220"/>
      <c r="G55" s="865">
        <v>1</v>
      </c>
      <c r="H55" s="865"/>
      <c r="I55" s="1220"/>
      <c r="J55" s="1220"/>
      <c r="K55" s="873">
        <v>1</v>
      </c>
      <c r="L55" s="593" t="str">
        <f>mergeValue(A55) &amp;"."&amp; mergeValue(B55)&amp;"."&amp; mergeValue(C55)&amp;"."&amp; mergeValue(D55)&amp;"."&amp; mergeValue(E55)&amp;"."&amp; mergeValue(F55)&amp;"."&amp; mergeValue(G55)</f>
        <v>1.1.1.1.1.1.1</v>
      </c>
      <c r="M55" s="1065"/>
      <c r="N55" s="646"/>
      <c r="O55" s="562"/>
      <c r="P55" s="562"/>
      <c r="Q55" s="1090"/>
      <c r="R55" s="1226"/>
      <c r="S55" s="1227" t="s">
        <v>83</v>
      </c>
      <c r="T55" s="1226"/>
      <c r="U55" s="1227" t="s">
        <v>83</v>
      </c>
      <c r="V55" s="562"/>
      <c r="W55" s="1219" t="s">
        <v>653</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20"/>
      <c r="B56" s="1220"/>
      <c r="C56" s="1220"/>
      <c r="D56" s="1220"/>
      <c r="E56" s="1220"/>
      <c r="F56" s="1220"/>
      <c r="G56" s="865"/>
      <c r="H56" s="865"/>
      <c r="I56" s="1220"/>
      <c r="J56" s="1220"/>
      <c r="K56" s="873"/>
      <c r="L56" s="600"/>
      <c r="M56" s="646"/>
      <c r="N56" s="646"/>
      <c r="O56" s="562"/>
      <c r="P56" s="562"/>
      <c r="Q56" s="584" t="str">
        <f>R55 &amp; "-" &amp; T55</f>
        <v>-</v>
      </c>
      <c r="R56" s="1226"/>
      <c r="S56" s="1227"/>
      <c r="T56" s="1226"/>
      <c r="U56" s="1227"/>
      <c r="V56" s="562"/>
      <c r="W56" s="1219"/>
      <c r="X56" s="585"/>
      <c r="Y56" s="589"/>
      <c r="Z56" s="589" t="str">
        <f t="shared" si="1"/>
        <v/>
      </c>
      <c r="AA56" s="589"/>
      <c r="AB56" s="589"/>
      <c r="AC56" s="589"/>
      <c r="AD56" s="585"/>
      <c r="AE56" s="585"/>
      <c r="AF56" s="585"/>
      <c r="AG56" s="585"/>
      <c r="AH56" s="585"/>
      <c r="AI56" s="585"/>
      <c r="AJ56" s="585"/>
    </row>
    <row r="57" spans="1:36" s="523" customFormat="1" ht="15" customHeight="1">
      <c r="A57" s="1220"/>
      <c r="B57" s="1220"/>
      <c r="C57" s="1220"/>
      <c r="D57" s="1220"/>
      <c r="E57" s="1220"/>
      <c r="F57" s="1220"/>
      <c r="G57" s="867"/>
      <c r="H57" s="865"/>
      <c r="I57" s="1220"/>
      <c r="J57" s="1220"/>
      <c r="K57" s="872"/>
      <c r="L57" s="538"/>
      <c r="M57" s="557" t="s">
        <v>25</v>
      </c>
      <c r="N57" s="564"/>
      <c r="O57" s="564"/>
      <c r="P57" s="564"/>
      <c r="Q57" s="564"/>
      <c r="R57" s="564"/>
      <c r="S57" s="564"/>
      <c r="T57" s="564"/>
      <c r="U57" s="564"/>
      <c r="V57" s="560"/>
      <c r="W57" s="121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20"/>
      <c r="B58" s="1220"/>
      <c r="C58" s="1220"/>
      <c r="D58" s="1220"/>
      <c r="E58" s="1220"/>
      <c r="F58" s="867"/>
      <c r="G58" s="867"/>
      <c r="H58" s="865"/>
      <c r="I58" s="122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20"/>
      <c r="B59" s="1220"/>
      <c r="C59" s="1220"/>
      <c r="D59" s="122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20"/>
      <c r="B60" s="1220"/>
      <c r="C60" s="122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20"/>
      <c r="B61" s="122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2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3"/>
      <c r="M63" s="565" t="s">
        <v>308</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20">
        <v>1</v>
      </c>
      <c r="B67" s="883"/>
      <c r="C67" s="883"/>
      <c r="D67" s="883"/>
      <c r="E67" s="884"/>
      <c r="F67" s="885"/>
      <c r="G67" s="885"/>
      <c r="H67" s="885"/>
      <c r="I67" s="886"/>
      <c r="J67" s="881"/>
      <c r="K67" s="888"/>
      <c r="L67" s="593">
        <f>mergeValue(A67)</f>
        <v>1</v>
      </c>
      <c r="M67" s="641" t="s">
        <v>20</v>
      </c>
      <c r="N67" s="646"/>
      <c r="O67" s="1257"/>
      <c r="P67" s="1258"/>
      <c r="Q67" s="1258"/>
      <c r="R67" s="1258"/>
      <c r="S67" s="1258"/>
      <c r="T67" s="1258"/>
      <c r="U67" s="1258"/>
      <c r="V67" s="1259"/>
      <c r="W67" s="630" t="s">
        <v>475</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20"/>
      <c r="B68" s="1220">
        <v>1</v>
      </c>
      <c r="C68" s="883"/>
      <c r="D68" s="883"/>
      <c r="E68" s="885"/>
      <c r="F68" s="885"/>
      <c r="G68" s="885"/>
      <c r="H68" s="885"/>
      <c r="I68" s="880"/>
      <c r="J68" s="879"/>
      <c r="K68" s="882"/>
      <c r="L68" s="593" t="str">
        <f>mergeValue(A68) &amp;"."&amp; mergeValue(B68)</f>
        <v>1.1</v>
      </c>
      <c r="M68" s="546" t="s">
        <v>16</v>
      </c>
      <c r="N68" s="646"/>
      <c r="O68" s="1257"/>
      <c r="P68" s="1258"/>
      <c r="Q68" s="1258"/>
      <c r="R68" s="1258"/>
      <c r="S68" s="1258"/>
      <c r="T68" s="1258"/>
      <c r="U68" s="1258"/>
      <c r="V68" s="1259"/>
      <c r="W68" s="630" t="s">
        <v>476</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20"/>
      <c r="B69" s="1220"/>
      <c r="C69" s="1220">
        <v>1</v>
      </c>
      <c r="D69" s="883"/>
      <c r="E69" s="885"/>
      <c r="F69" s="885"/>
      <c r="G69" s="885"/>
      <c r="H69" s="885"/>
      <c r="I69" s="887"/>
      <c r="J69" s="879"/>
      <c r="K69" s="882"/>
      <c r="L69" s="593" t="str">
        <f>mergeValue(A69) &amp;"."&amp; mergeValue(B69)&amp;"."&amp; mergeValue(C69)</f>
        <v>1.1.1</v>
      </c>
      <c r="M69" s="547" t="s">
        <v>7</v>
      </c>
      <c r="N69" s="646"/>
      <c r="O69" s="1257"/>
      <c r="P69" s="1258"/>
      <c r="Q69" s="1258"/>
      <c r="R69" s="1258"/>
      <c r="S69" s="1258"/>
      <c r="T69" s="1258"/>
      <c r="U69" s="1258"/>
      <c r="V69" s="1259"/>
      <c r="W69" s="630" t="s">
        <v>631</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20"/>
      <c r="B70" s="1220"/>
      <c r="C70" s="1220"/>
      <c r="D70" s="1220">
        <v>1</v>
      </c>
      <c r="E70" s="885"/>
      <c r="F70" s="885"/>
      <c r="G70" s="885"/>
      <c r="H70" s="885"/>
      <c r="I70" s="887"/>
      <c r="J70" s="879"/>
      <c r="K70" s="882"/>
      <c r="L70" s="593" t="str">
        <f>mergeValue(A70) &amp;"."&amp; mergeValue(B70)&amp;"."&amp; mergeValue(C70)&amp;"."&amp; mergeValue(D70)</f>
        <v>1.1.1.1</v>
      </c>
      <c r="M70" s="548" t="s">
        <v>22</v>
      </c>
      <c r="N70" s="646"/>
      <c r="O70" s="1257"/>
      <c r="P70" s="1258"/>
      <c r="Q70" s="1258"/>
      <c r="R70" s="1258"/>
      <c r="S70" s="1258"/>
      <c r="T70" s="1258"/>
      <c r="U70" s="1258"/>
      <c r="V70" s="1259"/>
      <c r="W70" s="630" t="s">
        <v>632</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20"/>
      <c r="B71" s="1220"/>
      <c r="C71" s="1220"/>
      <c r="D71" s="1220"/>
      <c r="E71" s="1220">
        <v>1</v>
      </c>
      <c r="F71" s="885"/>
      <c r="G71" s="885"/>
      <c r="H71" s="883">
        <v>1</v>
      </c>
      <c r="I71" s="1220">
        <v>1</v>
      </c>
      <c r="J71" s="885"/>
      <c r="K71" s="890"/>
      <c r="L71" s="593" t="str">
        <f>mergeValue(A71) &amp;"."&amp; mergeValue(B71)&amp;"."&amp; mergeValue(C71)&amp;"."&amp; mergeValue(D71)&amp;"."&amp; mergeValue(E71)</f>
        <v>1.1.1.1.1</v>
      </c>
      <c r="M71" s="554" t="s">
        <v>9</v>
      </c>
      <c r="N71" s="646"/>
      <c r="O71" s="1223"/>
      <c r="P71" s="1224"/>
      <c r="Q71" s="1224"/>
      <c r="R71" s="1224"/>
      <c r="S71" s="1224"/>
      <c r="T71" s="1224"/>
      <c r="U71" s="1224"/>
      <c r="V71" s="1225"/>
      <c r="W71" s="630" t="s">
        <v>636</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20"/>
      <c r="B72" s="1220"/>
      <c r="C72" s="1220"/>
      <c r="D72" s="1220"/>
      <c r="E72" s="1220"/>
      <c r="F72" s="1220">
        <v>1</v>
      </c>
      <c r="G72" s="883"/>
      <c r="H72" s="883"/>
      <c r="I72" s="1220"/>
      <c r="J72" s="1220">
        <v>1</v>
      </c>
      <c r="K72" s="891"/>
      <c r="L72" s="593" t="str">
        <f>mergeValue(A72) &amp;"."&amp; mergeValue(B72)&amp;"."&amp; mergeValue(C72)&amp;"."&amp; mergeValue(D72)&amp;"."&amp; mergeValue(E72)&amp;"."&amp; mergeValue(F72)</f>
        <v>1.1.1.1.1.1</v>
      </c>
      <c r="M72" s="555" t="s">
        <v>10</v>
      </c>
      <c r="N72" s="646"/>
      <c r="O72" s="1223"/>
      <c r="P72" s="1224"/>
      <c r="Q72" s="1224"/>
      <c r="R72" s="1224"/>
      <c r="S72" s="1224"/>
      <c r="T72" s="1224"/>
      <c r="U72" s="1224"/>
      <c r="V72" s="1225"/>
      <c r="W72" s="630" t="s">
        <v>634</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20"/>
      <c r="B73" s="1220"/>
      <c r="C73" s="1220"/>
      <c r="D73" s="1220"/>
      <c r="E73" s="1220"/>
      <c r="F73" s="1220"/>
      <c r="G73" s="883">
        <v>1</v>
      </c>
      <c r="H73" s="883"/>
      <c r="I73" s="1220"/>
      <c r="J73" s="1220"/>
      <c r="K73" s="891">
        <v>1</v>
      </c>
      <c r="L73" s="593" t="str">
        <f>mergeValue(A73) &amp;"."&amp; mergeValue(B73)&amp;"."&amp; mergeValue(C73)&amp;"."&amp; mergeValue(D73)&amp;"."&amp; mergeValue(E73)&amp;"."&amp; mergeValue(F73)&amp;"."&amp; mergeValue(G73)</f>
        <v>1.1.1.1.1.1.1</v>
      </c>
      <c r="M73" s="1065"/>
      <c r="N73" s="646"/>
      <c r="O73" s="562"/>
      <c r="P73" s="562"/>
      <c r="Q73" s="1090"/>
      <c r="R73" s="1226"/>
      <c r="S73" s="1227" t="s">
        <v>83</v>
      </c>
      <c r="T73" s="1226"/>
      <c r="U73" s="1227" t="s">
        <v>83</v>
      </c>
      <c r="V73" s="562"/>
      <c r="W73" s="1219" t="s">
        <v>653</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20"/>
      <c r="B74" s="1220"/>
      <c r="C74" s="1220"/>
      <c r="D74" s="1220"/>
      <c r="E74" s="1220"/>
      <c r="F74" s="1220"/>
      <c r="G74" s="883"/>
      <c r="H74" s="883"/>
      <c r="I74" s="1220"/>
      <c r="J74" s="1220"/>
      <c r="K74" s="891"/>
      <c r="L74" s="600"/>
      <c r="M74" s="646"/>
      <c r="N74" s="646"/>
      <c r="O74" s="562"/>
      <c r="P74" s="562"/>
      <c r="Q74" s="584" t="str">
        <f>R73 &amp; "-" &amp; T73</f>
        <v>-</v>
      </c>
      <c r="R74" s="1226"/>
      <c r="S74" s="1227"/>
      <c r="T74" s="1226"/>
      <c r="U74" s="1227"/>
      <c r="V74" s="562"/>
      <c r="W74" s="1219"/>
      <c r="X74" s="585"/>
      <c r="Y74" s="589"/>
      <c r="Z74" s="589" t="str">
        <f t="shared" si="2"/>
        <v/>
      </c>
      <c r="AA74" s="589"/>
      <c r="AB74" s="589"/>
      <c r="AC74" s="589"/>
      <c r="AD74" s="585"/>
      <c r="AE74" s="585"/>
      <c r="AF74" s="585"/>
      <c r="AG74" s="585"/>
      <c r="AH74" s="585"/>
      <c r="AI74" s="585"/>
      <c r="AJ74" s="585"/>
    </row>
    <row r="75" spans="1:36" s="523" customFormat="1" ht="15" customHeight="1">
      <c r="A75" s="1220"/>
      <c r="B75" s="1220"/>
      <c r="C75" s="1220"/>
      <c r="D75" s="1220"/>
      <c r="E75" s="1220"/>
      <c r="F75" s="1220"/>
      <c r="G75" s="885"/>
      <c r="H75" s="883"/>
      <c r="I75" s="1220"/>
      <c r="J75" s="1220"/>
      <c r="K75" s="890"/>
      <c r="L75" s="538"/>
      <c r="M75" s="557" t="s">
        <v>25</v>
      </c>
      <c r="N75" s="564"/>
      <c r="O75" s="564"/>
      <c r="P75" s="564"/>
      <c r="Q75" s="564"/>
      <c r="R75" s="564"/>
      <c r="S75" s="564"/>
      <c r="T75" s="564"/>
      <c r="U75" s="564"/>
      <c r="V75" s="560"/>
      <c r="W75" s="121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20"/>
      <c r="B76" s="1220"/>
      <c r="C76" s="1220"/>
      <c r="D76" s="1220"/>
      <c r="E76" s="1220"/>
      <c r="F76" s="885"/>
      <c r="G76" s="885"/>
      <c r="H76" s="883"/>
      <c r="I76" s="122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20"/>
      <c r="B77" s="1220"/>
      <c r="C77" s="1220"/>
      <c r="D77" s="122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20"/>
      <c r="B78" s="1220"/>
      <c r="C78" s="122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20"/>
      <c r="B79" s="122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2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3"/>
      <c r="M81" s="565" t="s">
        <v>308</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20">
        <v>1</v>
      </c>
      <c r="B85" s="919"/>
      <c r="C85" s="919"/>
      <c r="D85" s="919"/>
      <c r="E85" s="920"/>
      <c r="F85" s="921"/>
      <c r="G85" s="919"/>
      <c r="H85" s="919"/>
      <c r="I85" s="922"/>
      <c r="J85" s="917"/>
      <c r="K85" s="926">
        <v>1</v>
      </c>
      <c r="L85" s="593">
        <f>mergeValue(A85)</f>
        <v>1</v>
      </c>
      <c r="M85" s="641" t="s">
        <v>20</v>
      </c>
      <c r="N85" s="580"/>
      <c r="O85" s="1303"/>
      <c r="P85" s="1304"/>
      <c r="Q85" s="1304"/>
      <c r="R85" s="1304"/>
      <c r="S85" s="1304"/>
      <c r="T85" s="1304"/>
      <c r="U85" s="1304"/>
      <c r="V85" s="1305"/>
      <c r="W85" s="630" t="s">
        <v>656</v>
      </c>
      <c r="X85" s="585"/>
      <c r="Y85" s="585"/>
      <c r="Z85" s="585"/>
      <c r="AA85" s="585"/>
      <c r="AB85" s="585"/>
      <c r="AC85" s="585"/>
      <c r="AD85" s="585"/>
      <c r="AE85" s="585"/>
      <c r="AF85" s="585"/>
      <c r="AG85" s="585"/>
      <c r="AH85" s="585"/>
      <c r="AI85" s="585"/>
    </row>
    <row r="86" spans="1:36" s="523" customFormat="1" ht="22.5">
      <c r="A86" s="1220"/>
      <c r="B86" s="1220">
        <v>1</v>
      </c>
      <c r="C86" s="919"/>
      <c r="D86" s="919"/>
      <c r="E86" s="921"/>
      <c r="F86" s="921"/>
      <c r="G86" s="919"/>
      <c r="H86" s="919"/>
      <c r="I86" s="916"/>
      <c r="J86" s="915"/>
      <c r="K86" s="926">
        <v>1</v>
      </c>
      <c r="L86" s="593" t="str">
        <f>mergeValue(A86) &amp;"."&amp; mergeValue(B86)</f>
        <v>1.1</v>
      </c>
      <c r="M86" s="546" t="s">
        <v>16</v>
      </c>
      <c r="N86" s="580"/>
      <c r="O86" s="1303"/>
      <c r="P86" s="1304"/>
      <c r="Q86" s="1304"/>
      <c r="R86" s="1304"/>
      <c r="S86" s="1304"/>
      <c r="T86" s="1304"/>
      <c r="U86" s="1304"/>
      <c r="V86" s="1305"/>
      <c r="W86" s="630" t="s">
        <v>476</v>
      </c>
      <c r="X86" s="585"/>
      <c r="Y86" s="585"/>
      <c r="Z86" s="585"/>
      <c r="AA86" s="585"/>
      <c r="AB86" s="585"/>
      <c r="AC86" s="585"/>
      <c r="AD86" s="585"/>
      <c r="AE86" s="585"/>
      <c r="AF86" s="585"/>
      <c r="AG86" s="585"/>
      <c r="AH86" s="585"/>
      <c r="AI86" s="585"/>
    </row>
    <row r="87" spans="1:36" s="523" customFormat="1" ht="22.5">
      <c r="A87" s="1220"/>
      <c r="B87" s="1220"/>
      <c r="C87" s="1220">
        <v>1</v>
      </c>
      <c r="D87" s="919"/>
      <c r="E87" s="921"/>
      <c r="F87" s="921"/>
      <c r="G87" s="919"/>
      <c r="H87" s="919"/>
      <c r="I87" s="923"/>
      <c r="J87" s="915"/>
      <c r="K87" s="926">
        <v>1</v>
      </c>
      <c r="L87" s="593" t="str">
        <f>mergeValue(A87) &amp;"."&amp; mergeValue(B87)&amp;"."&amp; mergeValue(C87)</f>
        <v>1.1.1</v>
      </c>
      <c r="M87" s="547" t="s">
        <v>7</v>
      </c>
      <c r="N87" s="580"/>
      <c r="O87" s="1303"/>
      <c r="P87" s="1304"/>
      <c r="Q87" s="1304"/>
      <c r="R87" s="1304"/>
      <c r="S87" s="1304"/>
      <c r="T87" s="1304"/>
      <c r="U87" s="1304"/>
      <c r="V87" s="1305"/>
      <c r="W87" s="630" t="s">
        <v>631</v>
      </c>
      <c r="X87" s="585"/>
      <c r="Y87" s="585"/>
      <c r="Z87" s="585"/>
      <c r="AA87" s="585"/>
      <c r="AB87" s="585"/>
      <c r="AC87" s="585"/>
      <c r="AD87" s="585"/>
      <c r="AE87" s="585"/>
      <c r="AF87" s="585"/>
      <c r="AG87" s="585"/>
      <c r="AH87" s="585"/>
      <c r="AI87" s="585"/>
    </row>
    <row r="88" spans="1:36" s="523" customFormat="1" ht="22.5">
      <c r="A88" s="1220"/>
      <c r="B88" s="1220"/>
      <c r="C88" s="1220"/>
      <c r="D88" s="1220">
        <v>1</v>
      </c>
      <c r="E88" s="921"/>
      <c r="F88" s="921"/>
      <c r="G88" s="919"/>
      <c r="H88" s="919"/>
      <c r="I88" s="1220">
        <v>1</v>
      </c>
      <c r="J88" s="915"/>
      <c r="K88" s="926">
        <v>1</v>
      </c>
      <c r="L88" s="593" t="str">
        <f>mergeValue(A88) &amp;"."&amp; mergeValue(B88)&amp;"."&amp; mergeValue(C88)&amp;"."&amp; mergeValue(D88)</f>
        <v>1.1.1.1</v>
      </c>
      <c r="M88" s="548" t="s">
        <v>22</v>
      </c>
      <c r="N88" s="580"/>
      <c r="O88" s="1303"/>
      <c r="P88" s="1304"/>
      <c r="Q88" s="1304"/>
      <c r="R88" s="1304"/>
      <c r="S88" s="1304"/>
      <c r="T88" s="1304"/>
      <c r="U88" s="1304"/>
      <c r="V88" s="1305"/>
      <c r="W88" s="630" t="s">
        <v>632</v>
      </c>
      <c r="X88" s="585"/>
      <c r="Y88" s="585"/>
      <c r="Z88" s="585"/>
      <c r="AA88" s="585"/>
      <c r="AB88" s="585"/>
      <c r="AC88" s="585"/>
      <c r="AD88" s="585"/>
      <c r="AE88" s="585"/>
      <c r="AF88" s="585"/>
      <c r="AG88" s="585"/>
      <c r="AH88" s="585"/>
      <c r="AI88" s="585"/>
    </row>
    <row r="89" spans="1:36" s="523" customFormat="1" ht="11.25" hidden="1" customHeight="1">
      <c r="A89" s="1220"/>
      <c r="B89" s="1220"/>
      <c r="C89" s="1220"/>
      <c r="D89" s="1220"/>
      <c r="E89" s="1220">
        <v>1</v>
      </c>
      <c r="F89" s="921"/>
      <c r="G89" s="919"/>
      <c r="H89" s="919"/>
      <c r="I89" s="1220"/>
      <c r="J89" s="921"/>
      <c r="K89" s="926">
        <v>1</v>
      </c>
      <c r="L89" s="593"/>
      <c r="M89" s="554"/>
      <c r="N89" s="581"/>
      <c r="O89" s="1306"/>
      <c r="P89" s="1307"/>
      <c r="Q89" s="1307"/>
      <c r="R89" s="1307"/>
      <c r="S89" s="1307"/>
      <c r="T89" s="1307"/>
      <c r="U89" s="1307"/>
      <c r="V89" s="1308"/>
      <c r="W89" s="559"/>
      <c r="X89" s="585"/>
      <c r="Y89" s="585"/>
      <c r="Z89" s="585"/>
      <c r="AA89" s="585"/>
      <c r="AB89" s="585"/>
      <c r="AC89" s="585"/>
      <c r="AD89" s="585"/>
      <c r="AE89" s="585"/>
      <c r="AF89" s="585"/>
      <c r="AG89" s="585"/>
      <c r="AH89" s="585"/>
      <c r="AI89" s="585"/>
    </row>
    <row r="90" spans="1:36" s="523" customFormat="1" ht="90">
      <c r="A90" s="1220"/>
      <c r="B90" s="1220"/>
      <c r="C90" s="1220"/>
      <c r="D90" s="1220"/>
      <c r="E90" s="1220"/>
      <c r="F90" s="1220">
        <v>1</v>
      </c>
      <c r="G90" s="919"/>
      <c r="H90" s="919"/>
      <c r="I90" s="1220"/>
      <c r="J90" s="1255"/>
      <c r="K90" s="926">
        <v>1</v>
      </c>
      <c r="L90" s="593" t="str">
        <f>mergeValue(A90) &amp;"."&amp; mergeValue(B90)&amp;"."&amp; mergeValue(C90)&amp;"."&amp; mergeValue(D90)&amp;"."&amp;  mergeValue(F90)</f>
        <v>1.1.1.1.1</v>
      </c>
      <c r="M90" s="554" t="s">
        <v>10</v>
      </c>
      <c r="N90" s="581"/>
      <c r="O90" s="1223"/>
      <c r="P90" s="1224"/>
      <c r="Q90" s="1224"/>
      <c r="R90" s="1224"/>
      <c r="S90" s="1224"/>
      <c r="T90" s="1224"/>
      <c r="U90" s="1224"/>
      <c r="V90" s="1225"/>
      <c r="W90" s="630" t="s">
        <v>633</v>
      </c>
      <c r="X90" s="585"/>
      <c r="Y90" s="589" t="str">
        <f>strCheckUnique(Z90:Z93)</f>
        <v/>
      </c>
      <c r="Z90" s="585"/>
      <c r="AA90" s="589"/>
      <c r="AB90" s="585"/>
      <c r="AC90" s="585"/>
      <c r="AD90" s="585"/>
      <c r="AE90" s="585"/>
      <c r="AF90" s="585"/>
      <c r="AG90" s="585"/>
      <c r="AH90" s="585"/>
      <c r="AI90" s="585"/>
    </row>
    <row r="91" spans="1:36" s="523" customFormat="1" ht="192" customHeight="1">
      <c r="A91" s="1220"/>
      <c r="B91" s="1220"/>
      <c r="C91" s="1220"/>
      <c r="D91" s="1220"/>
      <c r="E91" s="1220"/>
      <c r="F91" s="1220"/>
      <c r="G91" s="919">
        <v>1</v>
      </c>
      <c r="H91" s="919"/>
      <c r="I91" s="1220"/>
      <c r="J91" s="1255"/>
      <c r="K91" s="918"/>
      <c r="L91" s="593" t="str">
        <f>mergeValue(A91) &amp;"."&amp; mergeValue(B91)&amp;"."&amp; mergeValue(C91)&amp;"."&amp; mergeValue(D91)&amp;"."&amp;  mergeValue(F91)&amp;"."&amp;  mergeValue(G91)</f>
        <v>1.1.1.1.1.1</v>
      </c>
      <c r="M91" s="1065"/>
      <c r="N91" s="586"/>
      <c r="O91" s="562"/>
      <c r="P91" s="562"/>
      <c r="Q91" s="562"/>
      <c r="R91" s="1256"/>
      <c r="S91" s="1227" t="s">
        <v>83</v>
      </c>
      <c r="T91" s="1256"/>
      <c r="U91" s="1227" t="s">
        <v>83</v>
      </c>
      <c r="V91" s="537"/>
      <c r="W91" s="1219" t="s">
        <v>657</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20"/>
      <c r="B92" s="1220"/>
      <c r="C92" s="1220"/>
      <c r="D92" s="1220"/>
      <c r="E92" s="1220"/>
      <c r="F92" s="1220"/>
      <c r="G92" s="919"/>
      <c r="H92" s="919"/>
      <c r="I92" s="1220"/>
      <c r="J92" s="1255"/>
      <c r="K92" s="926">
        <v>1</v>
      </c>
      <c r="L92" s="600"/>
      <c r="M92" s="646"/>
      <c r="N92" s="586"/>
      <c r="O92" s="562"/>
      <c r="P92" s="562"/>
      <c r="Q92" s="584" t="str">
        <f>R91 &amp; "-" &amp; T91</f>
        <v>-</v>
      </c>
      <c r="R92" s="1256"/>
      <c r="S92" s="1227"/>
      <c r="T92" s="1256"/>
      <c r="U92" s="1227"/>
      <c r="V92" s="537"/>
      <c r="W92" s="1219"/>
      <c r="X92" s="585"/>
      <c r="Y92" s="589"/>
      <c r="Z92" s="589"/>
      <c r="AA92" s="589"/>
      <c r="AB92" s="589"/>
      <c r="AC92" s="589"/>
      <c r="AD92" s="585"/>
      <c r="AE92" s="585"/>
      <c r="AF92" s="585"/>
      <c r="AG92" s="585"/>
      <c r="AH92" s="585"/>
      <c r="AI92" s="585"/>
    </row>
    <row r="93" spans="1:36" s="522" customFormat="1" ht="15" customHeight="1">
      <c r="A93" s="1220"/>
      <c r="B93" s="1220"/>
      <c r="C93" s="1220"/>
      <c r="D93" s="1220"/>
      <c r="E93" s="1220"/>
      <c r="F93" s="1220"/>
      <c r="G93" s="919"/>
      <c r="H93" s="919"/>
      <c r="I93" s="1220"/>
      <c r="J93" s="1255"/>
      <c r="K93" s="926">
        <v>1</v>
      </c>
      <c r="L93" s="538"/>
      <c r="M93" s="556" t="s">
        <v>25</v>
      </c>
      <c r="N93" s="551"/>
      <c r="O93" s="545"/>
      <c r="P93" s="545"/>
      <c r="Q93" s="545"/>
      <c r="R93" s="573"/>
      <c r="S93" s="564"/>
      <c r="T93" s="563"/>
      <c r="U93" s="551"/>
      <c r="V93" s="560"/>
      <c r="W93" s="1219"/>
      <c r="X93" s="587"/>
      <c r="Y93" s="587"/>
      <c r="Z93" s="587"/>
      <c r="AA93" s="587"/>
      <c r="AB93" s="587"/>
      <c r="AC93" s="587"/>
      <c r="AD93" s="587"/>
      <c r="AE93" s="587"/>
      <c r="AF93" s="587"/>
      <c r="AG93" s="587"/>
      <c r="AH93" s="587"/>
      <c r="AI93" s="587"/>
    </row>
    <row r="94" spans="1:36" s="522" customFormat="1" ht="15" customHeight="1">
      <c r="A94" s="1220"/>
      <c r="B94" s="1220"/>
      <c r="C94" s="1220"/>
      <c r="D94" s="1220"/>
      <c r="E94" s="1220"/>
      <c r="F94" s="921"/>
      <c r="G94" s="921"/>
      <c r="H94" s="919"/>
      <c r="I94" s="1220"/>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20"/>
      <c r="B95" s="1220"/>
      <c r="C95" s="1220"/>
      <c r="D95" s="1220"/>
      <c r="E95" s="921"/>
      <c r="F95" s="921"/>
      <c r="G95" s="921"/>
      <c r="H95" s="919"/>
      <c r="I95" s="1220"/>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20"/>
      <c r="B96" s="1220"/>
      <c r="C96" s="1220"/>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52" s="522" customFormat="1" ht="15" customHeight="1">
      <c r="A97" s="1220"/>
      <c r="B97" s="1220"/>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52" s="522" customFormat="1" ht="15" customHeight="1">
      <c r="A98" s="1220"/>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52" s="522" customFormat="1" ht="15" customHeight="1">
      <c r="A99" s="913"/>
      <c r="B99" s="913"/>
      <c r="C99" s="913"/>
      <c r="D99" s="913"/>
      <c r="E99" s="913"/>
      <c r="F99" s="913"/>
      <c r="G99" s="913"/>
      <c r="H99" s="913"/>
      <c r="I99" s="913"/>
      <c r="J99" s="913"/>
      <c r="K99" s="913"/>
      <c r="L99" s="493"/>
      <c r="M99" s="565" t="s">
        <v>308</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52"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52" s="35" customFormat="1" ht="17.100000000000001" customHeight="1">
      <c r="G101" s="35" t="s">
        <v>13</v>
      </c>
      <c r="I101" s="35" t="s">
        <v>67</v>
      </c>
      <c r="V101" s="158"/>
    </row>
    <row r="102" spans="1:52" ht="17.100000000000001" customHeight="1">
      <c r="X102" s="470"/>
      <c r="Y102" s="43"/>
      <c r="Z102" s="43"/>
    </row>
    <row r="103" spans="1:52" s="523" customFormat="1" ht="22.5">
      <c r="A103" s="1220">
        <v>1</v>
      </c>
      <c r="B103" s="1075"/>
      <c r="C103" s="1075"/>
      <c r="D103" s="1075"/>
      <c r="E103" s="1076"/>
      <c r="F103" s="1077"/>
      <c r="G103" s="1075"/>
      <c r="H103" s="1075"/>
      <c r="I103" s="1056"/>
      <c r="J103" s="1061"/>
      <c r="K103" s="1061"/>
      <c r="L103" s="593">
        <f>mergeValue(A103)</f>
        <v>1</v>
      </c>
      <c r="M103" s="641" t="s">
        <v>20</v>
      </c>
      <c r="N103" s="580"/>
      <c r="O103" s="1303"/>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5"/>
      <c r="AN103" s="630" t="s">
        <v>475</v>
      </c>
      <c r="AO103" s="585"/>
      <c r="AP103" s="585"/>
      <c r="AQ103" s="585"/>
      <c r="AR103" s="585"/>
      <c r="AS103" s="585"/>
      <c r="AT103" s="585"/>
      <c r="AU103" s="585"/>
      <c r="AV103" s="585"/>
      <c r="AW103" s="585"/>
      <c r="AX103" s="585"/>
      <c r="AY103" s="585"/>
      <c r="AZ103" s="585"/>
    </row>
    <row r="104" spans="1:52" s="523" customFormat="1" ht="22.5">
      <c r="A104" s="1220"/>
      <c r="B104" s="1220">
        <v>1</v>
      </c>
      <c r="C104" s="1075"/>
      <c r="D104" s="1075"/>
      <c r="E104" s="1077"/>
      <c r="F104" s="1077"/>
      <c r="G104" s="1075"/>
      <c r="H104" s="1075"/>
      <c r="I104" s="1063"/>
      <c r="J104" s="1058"/>
      <c r="K104" s="1057"/>
      <c r="L104" s="593" t="str">
        <f>mergeValue(A104) &amp;"."&amp; mergeValue(B104)</f>
        <v>1.1</v>
      </c>
      <c r="M104" s="546" t="s">
        <v>16</v>
      </c>
      <c r="N104" s="580"/>
      <c r="O104" s="1303"/>
      <c r="P104" s="1304"/>
      <c r="Q104" s="1304"/>
      <c r="R104" s="1304"/>
      <c r="S104" s="1304"/>
      <c r="T104" s="1304"/>
      <c r="U104" s="1304"/>
      <c r="V104" s="1304"/>
      <c r="W104" s="1304"/>
      <c r="X104" s="1304"/>
      <c r="Y104" s="1304"/>
      <c r="Z104" s="1304"/>
      <c r="AA104" s="1304"/>
      <c r="AB104" s="1304"/>
      <c r="AC104" s="1304"/>
      <c r="AD104" s="1304"/>
      <c r="AE104" s="1304"/>
      <c r="AF104" s="1304"/>
      <c r="AG104" s="1304"/>
      <c r="AH104" s="1304"/>
      <c r="AI104" s="1304"/>
      <c r="AJ104" s="1304"/>
      <c r="AK104" s="1304"/>
      <c r="AL104" s="1304"/>
      <c r="AM104" s="1305"/>
      <c r="AN104" s="630" t="s">
        <v>476</v>
      </c>
      <c r="AO104" s="585"/>
      <c r="AP104" s="585"/>
      <c r="AQ104" s="585"/>
      <c r="AR104" s="585"/>
      <c r="AS104" s="585"/>
      <c r="AT104" s="585"/>
      <c r="AU104" s="585"/>
      <c r="AV104" s="585"/>
      <c r="AW104" s="585"/>
      <c r="AX104" s="585"/>
      <c r="AY104" s="585"/>
      <c r="AZ104" s="585"/>
    </row>
    <row r="105" spans="1:52" s="523" customFormat="1" ht="22.5">
      <c r="A105" s="1220"/>
      <c r="B105" s="1220"/>
      <c r="C105" s="1220">
        <v>1</v>
      </c>
      <c r="D105" s="1075"/>
      <c r="E105" s="1077"/>
      <c r="F105" s="1077"/>
      <c r="G105" s="1075"/>
      <c r="H105" s="1075"/>
      <c r="I105" s="1063"/>
      <c r="J105" s="1058"/>
      <c r="K105" s="1057"/>
      <c r="L105" s="593" t="str">
        <f>mergeValue(A105) &amp;"."&amp; mergeValue(B105)&amp;"."&amp; mergeValue(C105)</f>
        <v>1.1.1</v>
      </c>
      <c r="M105" s="547" t="s">
        <v>7</v>
      </c>
      <c r="N105" s="580"/>
      <c r="O105" s="1303"/>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5"/>
      <c r="AN105" s="630" t="s">
        <v>631</v>
      </c>
      <c r="AO105" s="585"/>
      <c r="AP105" s="585"/>
      <c r="AQ105" s="585"/>
      <c r="AR105" s="585"/>
      <c r="AS105" s="585"/>
      <c r="AT105" s="585"/>
      <c r="AU105" s="585"/>
      <c r="AV105" s="585"/>
      <c r="AW105" s="585"/>
      <c r="AX105" s="585"/>
      <c r="AY105" s="585"/>
      <c r="AZ105" s="585"/>
    </row>
    <row r="106" spans="1:52" s="523" customFormat="1" ht="22.5">
      <c r="A106" s="1220"/>
      <c r="B106" s="1220"/>
      <c r="C106" s="1220"/>
      <c r="D106" s="1220">
        <v>1</v>
      </c>
      <c r="E106" s="1077"/>
      <c r="F106" s="1077"/>
      <c r="G106" s="1075"/>
      <c r="H106" s="1075"/>
      <c r="I106" s="1063"/>
      <c r="J106" s="1058"/>
      <c r="K106" s="1057"/>
      <c r="L106" s="593" t="str">
        <f>mergeValue(A106) &amp;"."&amp; mergeValue(B106)&amp;"."&amp; mergeValue(C106)&amp;"."&amp; mergeValue(D106)</f>
        <v>1.1.1.1</v>
      </c>
      <c r="M106" s="548" t="s">
        <v>22</v>
      </c>
      <c r="N106" s="580"/>
      <c r="O106" s="1303"/>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5"/>
      <c r="AN106" s="630" t="s">
        <v>632</v>
      </c>
      <c r="AO106" s="585"/>
      <c r="AP106" s="585"/>
      <c r="AQ106" s="585"/>
      <c r="AR106" s="585"/>
      <c r="AS106" s="585"/>
      <c r="AT106" s="585"/>
      <c r="AU106" s="585"/>
      <c r="AV106" s="585"/>
      <c r="AW106" s="585"/>
      <c r="AX106" s="585"/>
      <c r="AY106" s="585"/>
      <c r="AZ106" s="585"/>
    </row>
    <row r="107" spans="1:52" s="523" customFormat="1" ht="0.2" customHeight="1">
      <c r="A107" s="1220"/>
      <c r="B107" s="1220"/>
      <c r="C107" s="1220"/>
      <c r="D107" s="1220"/>
      <c r="E107" s="1220">
        <v>1</v>
      </c>
      <c r="F107" s="1077"/>
      <c r="G107" s="1075"/>
      <c r="H107" s="1075"/>
      <c r="I107" s="1062"/>
      <c r="J107" s="1058"/>
      <c r="K107" s="1057"/>
      <c r="L107" s="593"/>
      <c r="M107" s="554"/>
      <c r="N107" s="581"/>
      <c r="O107" s="1306"/>
      <c r="P107" s="1307"/>
      <c r="Q107" s="1307"/>
      <c r="R107" s="1307"/>
      <c r="S107" s="1307"/>
      <c r="T107" s="1307"/>
      <c r="U107" s="1307"/>
      <c r="V107" s="1307"/>
      <c r="W107" s="1307"/>
      <c r="X107" s="1307"/>
      <c r="Y107" s="1307"/>
      <c r="Z107" s="1307"/>
      <c r="AA107" s="1307"/>
      <c r="AB107" s="1307"/>
      <c r="AC107" s="1307"/>
      <c r="AD107" s="1307"/>
      <c r="AE107" s="1307"/>
      <c r="AF107" s="1307"/>
      <c r="AG107" s="1307"/>
      <c r="AH107" s="1307"/>
      <c r="AI107" s="1307"/>
      <c r="AJ107" s="1307"/>
      <c r="AK107" s="1307"/>
      <c r="AL107" s="1307"/>
      <c r="AM107" s="1308"/>
      <c r="AN107" s="630"/>
      <c r="AO107" s="585"/>
      <c r="AP107" s="585"/>
      <c r="AQ107" s="585"/>
      <c r="AR107" s="585"/>
      <c r="AS107" s="585"/>
      <c r="AT107" s="585"/>
      <c r="AU107" s="585"/>
      <c r="AV107" s="585"/>
      <c r="AW107" s="585"/>
      <c r="AX107" s="585"/>
      <c r="AY107" s="585"/>
      <c r="AZ107" s="585"/>
    </row>
    <row r="108" spans="1:52" s="523" customFormat="1" ht="90">
      <c r="A108" s="1220"/>
      <c r="B108" s="1220"/>
      <c r="C108" s="1220"/>
      <c r="D108" s="1220"/>
      <c r="E108" s="1220"/>
      <c r="F108" s="1220">
        <v>1</v>
      </c>
      <c r="G108" s="1075"/>
      <c r="H108" s="1075"/>
      <c r="I108" s="1275"/>
      <c r="J108" s="1058"/>
      <c r="K108" s="1057"/>
      <c r="L108" s="593" t="str">
        <f>mergeValue(A108) &amp;"."&amp; mergeValue(B108)&amp;"."&amp; mergeValue(C108)&amp;"."&amp; mergeValue(D108)&amp;"."&amp; mergeValue(F108)</f>
        <v>1.1.1.1.1</v>
      </c>
      <c r="M108" s="555" t="s">
        <v>10</v>
      </c>
      <c r="N108" s="581"/>
      <c r="O108" s="1223"/>
      <c r="P108" s="1224"/>
      <c r="Q108" s="1224"/>
      <c r="R108" s="1224"/>
      <c r="S108" s="1224"/>
      <c r="T108" s="1224"/>
      <c r="U108" s="1224"/>
      <c r="V108" s="1224"/>
      <c r="W108" s="1224"/>
      <c r="X108" s="1224"/>
      <c r="Y108" s="1224"/>
      <c r="Z108" s="1224"/>
      <c r="AA108" s="1224"/>
      <c r="AB108" s="1224"/>
      <c r="AC108" s="1224"/>
      <c r="AD108" s="1224"/>
      <c r="AE108" s="1224"/>
      <c r="AF108" s="1224"/>
      <c r="AG108" s="1224"/>
      <c r="AH108" s="1224"/>
      <c r="AI108" s="1224"/>
      <c r="AJ108" s="1224"/>
      <c r="AK108" s="1224"/>
      <c r="AL108" s="1224"/>
      <c r="AM108" s="1225"/>
      <c r="AN108" s="630" t="s">
        <v>633</v>
      </c>
      <c r="AO108" s="585"/>
      <c r="AP108" s="589" t="str">
        <f>strCheckUnique(AQ108:AQ112)</f>
        <v/>
      </c>
      <c r="AQ108" s="585"/>
      <c r="AR108" s="589"/>
      <c r="AS108" s="585"/>
      <c r="AT108" s="585"/>
      <c r="AU108" s="585"/>
      <c r="AV108" s="585"/>
      <c r="AW108" s="585"/>
      <c r="AX108" s="585"/>
      <c r="AY108" s="585"/>
      <c r="AZ108" s="585"/>
    </row>
    <row r="109" spans="1:52" s="523" customFormat="1" ht="135">
      <c r="A109" s="1220"/>
      <c r="B109" s="1220"/>
      <c r="C109" s="1220"/>
      <c r="D109" s="1220"/>
      <c r="E109" s="1220"/>
      <c r="F109" s="1220"/>
      <c r="G109" s="1220">
        <v>1</v>
      </c>
      <c r="H109" s="1075"/>
      <c r="I109" s="1275"/>
      <c r="J109" s="1276"/>
      <c r="K109" s="1064"/>
      <c r="L109" s="593" t="str">
        <f>mergeValue(A109) &amp;"."&amp; mergeValue(B109)&amp;"."&amp; mergeValue(C109)&amp;"."&amp; mergeValue(D109)&amp;"."&amp; mergeValue(F109)&amp;"."&amp; mergeValue(G109)</f>
        <v>1.1.1.1.1.1</v>
      </c>
      <c r="M109" s="1065" t="s">
        <v>648</v>
      </c>
      <c r="N109" s="646"/>
      <c r="O109" s="683"/>
      <c r="P109" s="683"/>
      <c r="Q109" s="562"/>
      <c r="R109" s="494"/>
      <c r="S109" s="1091"/>
      <c r="T109" s="494"/>
      <c r="U109" s="1091"/>
      <c r="V109" s="584" t="str">
        <f>W109 &amp; "-" &amp; Y109</f>
        <v>-</v>
      </c>
      <c r="W109" s="1256"/>
      <c r="X109" s="1227" t="s">
        <v>83</v>
      </c>
      <c r="Y109" s="1256"/>
      <c r="Z109" s="1227" t="s">
        <v>83</v>
      </c>
      <c r="AA109" s="683"/>
      <c r="AB109" s="683"/>
      <c r="AC109" s="763"/>
      <c r="AD109" s="712"/>
      <c r="AE109" s="1091"/>
      <c r="AF109" s="712"/>
      <c r="AG109" s="1091"/>
      <c r="AH109" s="769" t="str">
        <f>AI109 &amp; "-" &amp; AK109</f>
        <v>-</v>
      </c>
      <c r="AI109" s="1256"/>
      <c r="AJ109" s="1227" t="s">
        <v>83</v>
      </c>
      <c r="AK109" s="1256"/>
      <c r="AL109" s="1227" t="s">
        <v>84</v>
      </c>
      <c r="AM109" s="537"/>
      <c r="AN109" s="630" t="s">
        <v>666</v>
      </c>
      <c r="AO109" s="585" t="str">
        <f>strCheckDate(O109:AM109)</f>
        <v/>
      </c>
      <c r="AP109" s="589"/>
      <c r="AQ109" s="589" t="str">
        <f>IF(M109="","",M109 )</f>
        <v>горячая вода в системе централизованного теплоснабжения на горячее водоснабжение</v>
      </c>
      <c r="AR109" s="589"/>
      <c r="AS109" s="589"/>
      <c r="AT109" s="589"/>
      <c r="AU109" s="585"/>
      <c r="AV109" s="585"/>
      <c r="AW109" s="585"/>
      <c r="AX109" s="585"/>
      <c r="AY109" s="585"/>
      <c r="AZ109" s="585"/>
    </row>
    <row r="110" spans="1:52" s="523" customFormat="1" ht="0.2" customHeight="1">
      <c r="A110" s="1220"/>
      <c r="B110" s="1220"/>
      <c r="C110" s="1220"/>
      <c r="D110" s="1220"/>
      <c r="E110" s="1220"/>
      <c r="F110" s="1220"/>
      <c r="G110" s="1220"/>
      <c r="H110" s="1075"/>
      <c r="I110" s="1275"/>
      <c r="J110" s="1276"/>
      <c r="K110" s="1064"/>
      <c r="L110" s="600"/>
      <c r="M110" s="646"/>
      <c r="N110" s="646"/>
      <c r="O110" s="562"/>
      <c r="P110" s="494"/>
      <c r="Q110" s="494"/>
      <c r="R110" s="494"/>
      <c r="S110" s="494"/>
      <c r="T110" s="494"/>
      <c r="U110" s="559"/>
      <c r="V110" s="584"/>
      <c r="W110" s="1226"/>
      <c r="X110" s="1227"/>
      <c r="Y110" s="1226"/>
      <c r="Z110" s="1227"/>
      <c r="AA110" s="763"/>
      <c r="AB110" s="712"/>
      <c r="AC110" s="712"/>
      <c r="AD110" s="712"/>
      <c r="AE110" s="712"/>
      <c r="AF110" s="712"/>
      <c r="AG110" s="559"/>
      <c r="AH110" s="769"/>
      <c r="AI110" s="1226"/>
      <c r="AJ110" s="1227"/>
      <c r="AK110" s="1226"/>
      <c r="AL110" s="1227"/>
      <c r="AM110" s="537"/>
      <c r="AN110" s="1219"/>
      <c r="AO110" s="585"/>
      <c r="AP110" s="585"/>
      <c r="AQ110" s="585"/>
      <c r="AR110" s="589">
        <f ca="1">OFFSET(AR110,-1,0)</f>
        <v>0</v>
      </c>
      <c r="AS110" s="585"/>
      <c r="AT110" s="585"/>
      <c r="AU110" s="585"/>
      <c r="AV110" s="585"/>
      <c r="AW110" s="585"/>
      <c r="AX110" s="585"/>
      <c r="AY110" s="585"/>
      <c r="AZ110" s="585"/>
    </row>
    <row r="111" spans="1:52" s="522" customFormat="1" ht="15" hidden="1" customHeight="1">
      <c r="A111" s="1220"/>
      <c r="B111" s="1220"/>
      <c r="C111" s="1220"/>
      <c r="D111" s="1220"/>
      <c r="E111" s="1220"/>
      <c r="F111" s="1220"/>
      <c r="G111" s="1220"/>
      <c r="H111" s="1075"/>
      <c r="I111" s="1275"/>
      <c r="J111" s="1276"/>
      <c r="K111" s="1066"/>
      <c r="L111" s="538"/>
      <c r="M111" s="557"/>
      <c r="N111" s="551"/>
      <c r="O111" s="545"/>
      <c r="P111" s="545"/>
      <c r="Q111" s="545"/>
      <c r="R111" s="545"/>
      <c r="S111" s="545"/>
      <c r="T111" s="545"/>
      <c r="U111" s="545"/>
      <c r="V111" s="545"/>
      <c r="W111" s="563"/>
      <c r="X111" s="564"/>
      <c r="Y111" s="563"/>
      <c r="Z111" s="551"/>
      <c r="AA111" s="757"/>
      <c r="AB111" s="757"/>
      <c r="AC111" s="757"/>
      <c r="AD111" s="757"/>
      <c r="AE111" s="757"/>
      <c r="AF111" s="757"/>
      <c r="AG111" s="757"/>
      <c r="AH111" s="757"/>
      <c r="AI111" s="1005"/>
      <c r="AJ111" s="1006"/>
      <c r="AK111" s="1005"/>
      <c r="AL111" s="1001"/>
      <c r="AM111" s="560"/>
      <c r="AN111" s="1219"/>
      <c r="AO111" s="587"/>
      <c r="AP111" s="587"/>
      <c r="AQ111" s="587"/>
      <c r="AR111" s="587"/>
      <c r="AS111" s="587"/>
      <c r="AT111" s="587"/>
      <c r="AU111" s="587"/>
      <c r="AV111" s="587"/>
      <c r="AW111" s="587"/>
      <c r="AX111" s="587"/>
      <c r="AY111" s="587"/>
      <c r="AZ111" s="587"/>
    </row>
    <row r="112" spans="1:52" s="522" customFormat="1" ht="15" customHeight="1">
      <c r="A112" s="1220"/>
      <c r="B112" s="1220"/>
      <c r="C112" s="1220"/>
      <c r="D112" s="1220"/>
      <c r="E112" s="1220"/>
      <c r="F112" s="1220"/>
      <c r="G112" s="1075"/>
      <c r="H112" s="1075"/>
      <c r="I112" s="1275"/>
      <c r="J112" s="1072"/>
      <c r="K112" s="1066"/>
      <c r="L112" s="538"/>
      <c r="M112" s="556" t="s">
        <v>25</v>
      </c>
      <c r="N112" s="557"/>
      <c r="O112" s="557"/>
      <c r="P112" s="557"/>
      <c r="Q112" s="557"/>
      <c r="R112" s="557"/>
      <c r="S112" s="557"/>
      <c r="T112" s="557"/>
      <c r="U112" s="557"/>
      <c r="V112" s="557"/>
      <c r="W112" s="557"/>
      <c r="X112" s="557"/>
      <c r="Y112" s="557"/>
      <c r="Z112" s="557"/>
      <c r="AA112" s="557"/>
      <c r="AB112" s="557"/>
      <c r="AC112" s="557"/>
      <c r="AD112" s="557"/>
      <c r="AE112" s="557"/>
      <c r="AF112" s="557"/>
      <c r="AG112" s="557"/>
      <c r="AH112" s="557"/>
      <c r="AI112" s="557"/>
      <c r="AJ112" s="557"/>
      <c r="AK112" s="557"/>
      <c r="AL112" s="557"/>
      <c r="AM112" s="557"/>
      <c r="AN112" s="560"/>
      <c r="AO112" s="587"/>
      <c r="AP112" s="587"/>
      <c r="AQ112" s="587"/>
      <c r="AR112" s="587"/>
      <c r="AS112" s="587"/>
      <c r="AT112" s="587"/>
      <c r="AU112" s="587"/>
      <c r="AV112" s="587"/>
      <c r="AW112" s="587"/>
      <c r="AX112" s="587"/>
      <c r="AY112" s="587"/>
      <c r="AZ112" s="587"/>
    </row>
    <row r="113" spans="1:52" s="522" customFormat="1" ht="15" customHeight="1">
      <c r="A113" s="1220"/>
      <c r="B113" s="1220"/>
      <c r="C113" s="1220"/>
      <c r="D113" s="1220"/>
      <c r="E113" s="1220"/>
      <c r="F113" s="1078"/>
      <c r="G113" s="1075"/>
      <c r="H113" s="1075"/>
      <c r="I113" s="1062"/>
      <c r="J113" s="1060"/>
      <c r="K113" s="1066"/>
      <c r="L113" s="538"/>
      <c r="M113" s="551" t="s">
        <v>11</v>
      </c>
      <c r="N113" s="550"/>
      <c r="O113" s="545"/>
      <c r="P113" s="545"/>
      <c r="Q113" s="545"/>
      <c r="R113" s="545"/>
      <c r="S113" s="545"/>
      <c r="T113" s="545"/>
      <c r="U113" s="545"/>
      <c r="V113" s="545"/>
      <c r="W113" s="573"/>
      <c r="X113" s="564"/>
      <c r="Y113" s="563"/>
      <c r="Z113" s="550"/>
      <c r="AA113" s="757"/>
      <c r="AB113" s="757"/>
      <c r="AC113" s="757"/>
      <c r="AD113" s="757"/>
      <c r="AE113" s="757"/>
      <c r="AF113" s="757"/>
      <c r="AG113" s="757"/>
      <c r="AH113" s="757"/>
      <c r="AI113" s="766"/>
      <c r="AJ113" s="1006"/>
      <c r="AK113" s="1005"/>
      <c r="AL113" s="1040"/>
      <c r="AM113" s="564"/>
      <c r="AN113" s="560"/>
      <c r="AO113" s="587"/>
      <c r="AP113" s="587"/>
      <c r="AQ113" s="587"/>
      <c r="AR113" s="587"/>
      <c r="AS113" s="587"/>
      <c r="AT113" s="587"/>
      <c r="AU113" s="587"/>
      <c r="AV113" s="587"/>
      <c r="AW113" s="587"/>
      <c r="AX113" s="587"/>
      <c r="AY113" s="587"/>
      <c r="AZ113" s="587"/>
    </row>
    <row r="114" spans="1:52" s="522" customFormat="1" ht="0.2" customHeight="1">
      <c r="A114" s="1220"/>
      <c r="B114" s="1220"/>
      <c r="C114" s="1220"/>
      <c r="D114" s="1077"/>
      <c r="E114" s="1078"/>
      <c r="F114" s="1078"/>
      <c r="G114" s="1075"/>
      <c r="H114" s="1075"/>
      <c r="I114" s="1073"/>
      <c r="J114" s="1060"/>
      <c r="K114" s="1056"/>
      <c r="L114" s="538"/>
      <c r="M114" s="551"/>
      <c r="N114" s="551"/>
      <c r="O114" s="551"/>
      <c r="P114" s="551"/>
      <c r="Q114" s="551"/>
      <c r="R114" s="551"/>
      <c r="S114" s="551"/>
      <c r="T114" s="551"/>
      <c r="U114" s="551"/>
      <c r="V114" s="551"/>
      <c r="W114" s="551"/>
      <c r="X114" s="551"/>
      <c r="Y114" s="551"/>
      <c r="Z114" s="551"/>
      <c r="AA114" s="1001"/>
      <c r="AB114" s="1001"/>
      <c r="AC114" s="1001"/>
      <c r="AD114" s="1001"/>
      <c r="AE114" s="1001"/>
      <c r="AF114" s="1001"/>
      <c r="AG114" s="1001"/>
      <c r="AH114" s="1001"/>
      <c r="AI114" s="1001"/>
      <c r="AJ114" s="1001"/>
      <c r="AK114" s="1001"/>
      <c r="AL114" s="1001"/>
      <c r="AM114" s="551"/>
      <c r="AN114" s="560"/>
      <c r="AO114" s="587"/>
      <c r="AP114" s="587"/>
      <c r="AQ114" s="587"/>
      <c r="AR114" s="587"/>
      <c r="AS114" s="587"/>
      <c r="AT114" s="587"/>
      <c r="AU114" s="587"/>
      <c r="AV114" s="587"/>
      <c r="AW114" s="587"/>
      <c r="AX114" s="587"/>
      <c r="AY114" s="587"/>
      <c r="AZ114" s="587"/>
    </row>
    <row r="115" spans="1:52" s="522" customFormat="1" ht="15" customHeight="1">
      <c r="A115" s="1220"/>
      <c r="B115" s="1220"/>
      <c r="C115" s="1220"/>
      <c r="D115" s="1079"/>
      <c r="E115" s="1079"/>
      <c r="F115" s="1079"/>
      <c r="G115" s="1080"/>
      <c r="H115" s="1079"/>
      <c r="I115" s="1066"/>
      <c r="J115" s="1060"/>
      <c r="K115" s="1066"/>
      <c r="L115" s="538"/>
      <c r="M115" s="550" t="s">
        <v>17</v>
      </c>
      <c r="N115" s="549"/>
      <c r="O115" s="545"/>
      <c r="P115" s="545"/>
      <c r="Q115" s="545"/>
      <c r="R115" s="545"/>
      <c r="S115" s="545"/>
      <c r="T115" s="545"/>
      <c r="U115" s="545"/>
      <c r="V115" s="545"/>
      <c r="W115" s="573"/>
      <c r="X115" s="564"/>
      <c r="Y115" s="563"/>
      <c r="Z115" s="549"/>
      <c r="AA115" s="757"/>
      <c r="AB115" s="757"/>
      <c r="AC115" s="757"/>
      <c r="AD115" s="757"/>
      <c r="AE115" s="757"/>
      <c r="AF115" s="757"/>
      <c r="AG115" s="757"/>
      <c r="AH115" s="757"/>
      <c r="AI115" s="766"/>
      <c r="AJ115" s="1006"/>
      <c r="AK115" s="1005"/>
      <c r="AL115" s="999"/>
      <c r="AM115" s="564"/>
      <c r="AN115" s="560"/>
      <c r="AO115" s="587"/>
      <c r="AP115" s="587"/>
      <c r="AQ115" s="587"/>
      <c r="AR115" s="587"/>
      <c r="AS115" s="587"/>
      <c r="AT115" s="587"/>
      <c r="AU115" s="587"/>
      <c r="AV115" s="587"/>
      <c r="AW115" s="587"/>
      <c r="AX115" s="587"/>
      <c r="AY115" s="587"/>
      <c r="AZ115" s="587"/>
    </row>
    <row r="116" spans="1:52" s="522" customFormat="1" ht="15" customHeight="1">
      <c r="A116" s="1220"/>
      <c r="B116" s="1220"/>
      <c r="C116" s="1079"/>
      <c r="D116" s="1079"/>
      <c r="E116" s="1079"/>
      <c r="F116" s="1079"/>
      <c r="G116" s="1080"/>
      <c r="H116" s="1079"/>
      <c r="I116" s="1066"/>
      <c r="J116" s="1060"/>
      <c r="K116" s="1066"/>
      <c r="L116" s="538"/>
      <c r="M116" s="549" t="s">
        <v>18</v>
      </c>
      <c r="N116" s="549"/>
      <c r="O116" s="545"/>
      <c r="P116" s="545"/>
      <c r="Q116" s="545"/>
      <c r="R116" s="545"/>
      <c r="S116" s="545"/>
      <c r="T116" s="545"/>
      <c r="U116" s="545"/>
      <c r="V116" s="545"/>
      <c r="W116" s="573"/>
      <c r="X116" s="564"/>
      <c r="Y116" s="563"/>
      <c r="Z116" s="549"/>
      <c r="AA116" s="757"/>
      <c r="AB116" s="757"/>
      <c r="AC116" s="757"/>
      <c r="AD116" s="757"/>
      <c r="AE116" s="757"/>
      <c r="AF116" s="757"/>
      <c r="AG116" s="757"/>
      <c r="AH116" s="757"/>
      <c r="AI116" s="766"/>
      <c r="AJ116" s="1006"/>
      <c r="AK116" s="1005"/>
      <c r="AL116" s="999"/>
      <c r="AM116" s="564"/>
      <c r="AN116" s="560"/>
      <c r="AO116" s="587"/>
      <c r="AP116" s="587"/>
      <c r="AQ116" s="587"/>
      <c r="AR116" s="587"/>
      <c r="AS116" s="587"/>
      <c r="AT116" s="587"/>
      <c r="AU116" s="587"/>
      <c r="AV116" s="587"/>
      <c r="AW116" s="587"/>
      <c r="AX116" s="587"/>
      <c r="AY116" s="587"/>
      <c r="AZ116" s="587"/>
    </row>
    <row r="117" spans="1:52" s="522" customFormat="1" ht="15" customHeight="1">
      <c r="A117" s="1220"/>
      <c r="B117" s="1079"/>
      <c r="C117" s="1079"/>
      <c r="D117" s="1079"/>
      <c r="E117" s="1079"/>
      <c r="F117" s="1079"/>
      <c r="G117" s="1080"/>
      <c r="H117" s="1079"/>
      <c r="I117" s="1066"/>
      <c r="J117" s="1060"/>
      <c r="K117" s="1066"/>
      <c r="L117" s="538"/>
      <c r="M117" s="558" t="s">
        <v>19</v>
      </c>
      <c r="N117" s="549"/>
      <c r="O117" s="545"/>
      <c r="P117" s="545"/>
      <c r="Q117" s="545"/>
      <c r="R117" s="545"/>
      <c r="S117" s="545"/>
      <c r="T117" s="545"/>
      <c r="U117" s="545"/>
      <c r="V117" s="545"/>
      <c r="W117" s="573"/>
      <c r="X117" s="564"/>
      <c r="Y117" s="563"/>
      <c r="Z117" s="549"/>
      <c r="AA117" s="757"/>
      <c r="AB117" s="757"/>
      <c r="AC117" s="757"/>
      <c r="AD117" s="757"/>
      <c r="AE117" s="757"/>
      <c r="AF117" s="757"/>
      <c r="AG117" s="757"/>
      <c r="AH117" s="757"/>
      <c r="AI117" s="766"/>
      <c r="AJ117" s="1006"/>
      <c r="AK117" s="1005"/>
      <c r="AL117" s="999"/>
      <c r="AM117" s="564"/>
      <c r="AN117" s="560"/>
      <c r="AO117" s="587"/>
      <c r="AP117" s="587"/>
      <c r="AQ117" s="587"/>
      <c r="AR117" s="587"/>
      <c r="AS117" s="587"/>
      <c r="AT117" s="587"/>
      <c r="AU117" s="587"/>
      <c r="AV117" s="587"/>
      <c r="AW117" s="587"/>
      <c r="AX117" s="587"/>
      <c r="AY117" s="587"/>
      <c r="AZ117" s="587"/>
    </row>
    <row r="118" spans="1:52" s="522" customFormat="1" ht="15" customHeight="1">
      <c r="A118" s="1073"/>
      <c r="B118" s="1073"/>
      <c r="C118" s="1073"/>
      <c r="D118" s="1073"/>
      <c r="E118" s="1073"/>
      <c r="F118" s="1073"/>
      <c r="G118" s="1081"/>
      <c r="H118" s="1073"/>
      <c r="I118" s="1059"/>
      <c r="J118" s="1060"/>
      <c r="K118" s="1056"/>
      <c r="L118" s="538"/>
      <c r="M118" s="565" t="s">
        <v>308</v>
      </c>
      <c r="N118" s="549"/>
      <c r="O118" s="545"/>
      <c r="P118" s="545"/>
      <c r="Q118" s="545"/>
      <c r="R118" s="545"/>
      <c r="S118" s="545"/>
      <c r="T118" s="545"/>
      <c r="U118" s="545"/>
      <c r="V118" s="545"/>
      <c r="W118" s="573"/>
      <c r="X118" s="564"/>
      <c r="Y118" s="563"/>
      <c r="Z118" s="549"/>
      <c r="AA118" s="757"/>
      <c r="AB118" s="757"/>
      <c r="AC118" s="757"/>
      <c r="AD118" s="757"/>
      <c r="AE118" s="757"/>
      <c r="AF118" s="757"/>
      <c r="AG118" s="757"/>
      <c r="AH118" s="757"/>
      <c r="AI118" s="766"/>
      <c r="AJ118" s="1006"/>
      <c r="AK118" s="1005"/>
      <c r="AL118" s="999"/>
      <c r="AM118" s="564"/>
      <c r="AN118" s="560"/>
      <c r="AO118" s="587"/>
      <c r="AP118" s="587"/>
      <c r="AQ118" s="587"/>
      <c r="AR118" s="587"/>
      <c r="AS118" s="587"/>
      <c r="AT118" s="587"/>
      <c r="AU118" s="587"/>
      <c r="AV118" s="587"/>
      <c r="AW118" s="587"/>
      <c r="AX118" s="587"/>
      <c r="AY118" s="587"/>
      <c r="AZ118" s="587"/>
    </row>
    <row r="119" spans="1:52" s="685" customFormat="1" ht="102.75" customHeight="1">
      <c r="A119" s="928"/>
      <c r="B119" s="928"/>
      <c r="C119" s="928"/>
      <c r="D119" s="928"/>
      <c r="E119" s="928"/>
      <c r="F119" s="928"/>
      <c r="G119" s="932"/>
      <c r="H119" s="933">
        <v>1</v>
      </c>
      <c r="I119" s="931"/>
      <c r="J119" s="929"/>
      <c r="K119" s="930"/>
      <c r="L119" s="724" t="str">
        <f>mergeValue(A119) &amp;"."&amp; mergeValue(B119)&amp;"."&amp; mergeValue(C119)&amp;"."&amp; mergeValue(D119)&amp;"."&amp; mergeValue(F119)&amp;"."&amp; mergeValue(G119)&amp;"."&amp; mergeValue(H119)</f>
        <v>......1</v>
      </c>
      <c r="M119" s="1067"/>
      <c r="N119" s="713"/>
      <c r="O119" s="683"/>
      <c r="P119" s="683"/>
      <c r="Q119" s="702"/>
      <c r="R119" s="712"/>
      <c r="S119" s="1091"/>
      <c r="T119" s="712"/>
      <c r="U119" s="1091"/>
      <c r="V119" s="718" t="str">
        <f>W119 &amp; "-" &amp; Y119</f>
        <v>-</v>
      </c>
      <c r="W119" s="683"/>
      <c r="X119" s="650" t="s">
        <v>84</v>
      </c>
      <c r="Y119" s="1087"/>
      <c r="Z119" s="472" t="s">
        <v>84</v>
      </c>
      <c r="AA119" s="683"/>
      <c r="AB119" s="683"/>
      <c r="AC119" s="763"/>
      <c r="AD119" s="712"/>
      <c r="AE119" s="1091"/>
      <c r="AF119" s="712"/>
      <c r="AG119" s="1091"/>
      <c r="AH119" s="769" t="str">
        <f>AI119 &amp; "-" &amp; AK119</f>
        <v>-</v>
      </c>
      <c r="AI119" s="683"/>
      <c r="AJ119" s="1110" t="s">
        <v>84</v>
      </c>
      <c r="AK119" s="1113"/>
      <c r="AL119" s="1110" t="s">
        <v>84</v>
      </c>
      <c r="AM119" s="670"/>
      <c r="AN119" s="690"/>
      <c r="AO119" s="719" t="str">
        <f>strCheckDate(O119:AM119)</f>
        <v/>
      </c>
      <c r="AP119" s="719"/>
      <c r="AQ119" s="719"/>
      <c r="AR119" s="722"/>
      <c r="AS119" s="719"/>
      <c r="AT119" s="719"/>
      <c r="AU119" s="719"/>
      <c r="AV119" s="719"/>
      <c r="AW119" s="719"/>
      <c r="AX119" s="719"/>
      <c r="AY119" s="719"/>
      <c r="AZ119" s="719"/>
    </row>
    <row r="122" spans="1:52" s="35" customFormat="1" ht="17.100000000000001" customHeight="1">
      <c r="G122" s="35" t="s">
        <v>13</v>
      </c>
      <c r="I122" s="35" t="s">
        <v>68</v>
      </c>
      <c r="U122" s="158"/>
    </row>
    <row r="123" spans="1:52" ht="17.100000000000001" customHeight="1">
      <c r="T123" s="122"/>
      <c r="U123" s="43"/>
    </row>
    <row r="124" spans="1:52" s="523" customFormat="1" ht="22.5">
      <c r="A124" s="1220">
        <v>1</v>
      </c>
      <c r="B124" s="940"/>
      <c r="C124" s="940"/>
      <c r="D124" s="940"/>
      <c r="E124" s="941"/>
      <c r="F124" s="942"/>
      <c r="G124" s="942"/>
      <c r="H124" s="942"/>
      <c r="I124" s="943"/>
      <c r="J124" s="938"/>
      <c r="K124" s="945"/>
      <c r="L124" s="593">
        <f>mergeValue(A124)</f>
        <v>1</v>
      </c>
      <c r="M124" s="641" t="s">
        <v>20</v>
      </c>
      <c r="N124" s="580"/>
      <c r="O124" s="1266"/>
      <c r="P124" s="1266"/>
      <c r="Q124" s="1266"/>
      <c r="R124" s="1266"/>
      <c r="S124" s="1266"/>
      <c r="T124" s="1266"/>
      <c r="U124" s="1266"/>
      <c r="V124" s="1266"/>
      <c r="W124" s="630" t="s">
        <v>656</v>
      </c>
      <c r="X124" s="585"/>
      <c r="Y124" s="585"/>
      <c r="Z124" s="585"/>
      <c r="AA124" s="585"/>
      <c r="AB124" s="585"/>
      <c r="AC124" s="585"/>
      <c r="AD124" s="585"/>
      <c r="AE124" s="585"/>
      <c r="AF124" s="585"/>
      <c r="AG124" s="585"/>
      <c r="AH124" s="585"/>
    </row>
    <row r="125" spans="1:52" s="523" customFormat="1" ht="22.5">
      <c r="A125" s="1220"/>
      <c r="B125" s="1220">
        <v>1</v>
      </c>
      <c r="C125" s="940"/>
      <c r="D125" s="940"/>
      <c r="E125" s="942"/>
      <c r="F125" s="942"/>
      <c r="G125" s="942"/>
      <c r="H125" s="942"/>
      <c r="I125" s="937"/>
      <c r="J125" s="936"/>
      <c r="K125" s="939"/>
      <c r="L125" s="593" t="str">
        <f>mergeValue(A125) &amp;"."&amp; mergeValue(B125)</f>
        <v>1.1</v>
      </c>
      <c r="M125" s="546" t="s">
        <v>16</v>
      </c>
      <c r="N125" s="580"/>
      <c r="O125" s="1266"/>
      <c r="P125" s="1266"/>
      <c r="Q125" s="1266"/>
      <c r="R125" s="1266"/>
      <c r="S125" s="1266"/>
      <c r="T125" s="1266"/>
      <c r="U125" s="1266"/>
      <c r="V125" s="1266"/>
      <c r="W125" s="630" t="s">
        <v>476</v>
      </c>
      <c r="X125" s="585"/>
      <c r="Y125" s="585"/>
      <c r="Z125" s="585"/>
      <c r="AA125" s="585"/>
      <c r="AB125" s="585"/>
      <c r="AC125" s="585"/>
      <c r="AD125" s="585"/>
      <c r="AE125" s="585"/>
      <c r="AF125" s="585"/>
      <c r="AG125" s="585"/>
      <c r="AH125" s="585"/>
    </row>
    <row r="126" spans="1:52" s="523" customFormat="1" ht="22.5">
      <c r="A126" s="1220"/>
      <c r="B126" s="1220"/>
      <c r="C126" s="1220">
        <v>1</v>
      </c>
      <c r="D126" s="940"/>
      <c r="E126" s="942"/>
      <c r="F126" s="942"/>
      <c r="G126" s="942"/>
      <c r="H126" s="942"/>
      <c r="I126" s="944"/>
      <c r="J126" s="936"/>
      <c r="K126" s="939"/>
      <c r="L126" s="593" t="str">
        <f>mergeValue(A126) &amp;"."&amp; mergeValue(B126)&amp;"."&amp; mergeValue(C126)</f>
        <v>1.1.1</v>
      </c>
      <c r="M126" s="547" t="s">
        <v>7</v>
      </c>
      <c r="N126" s="580"/>
      <c r="O126" s="1266"/>
      <c r="P126" s="1266"/>
      <c r="Q126" s="1266"/>
      <c r="R126" s="1266"/>
      <c r="S126" s="1266"/>
      <c r="T126" s="1266"/>
      <c r="U126" s="1266"/>
      <c r="V126" s="1266"/>
      <c r="W126" s="630" t="s">
        <v>631</v>
      </c>
      <c r="X126" s="585"/>
      <c r="Y126" s="585"/>
      <c r="Z126" s="585"/>
      <c r="AA126" s="585"/>
      <c r="AB126" s="585"/>
      <c r="AC126" s="585"/>
      <c r="AD126" s="585"/>
      <c r="AE126" s="585"/>
      <c r="AF126" s="585"/>
      <c r="AG126" s="585"/>
      <c r="AH126" s="585"/>
    </row>
    <row r="127" spans="1:52" s="523" customFormat="1" ht="22.5">
      <c r="A127" s="1220"/>
      <c r="B127" s="1220"/>
      <c r="C127" s="1220"/>
      <c r="D127" s="1220">
        <v>1</v>
      </c>
      <c r="E127" s="942"/>
      <c r="F127" s="942"/>
      <c r="G127" s="942"/>
      <c r="H127" s="942"/>
      <c r="I127" s="944"/>
      <c r="J127" s="936"/>
      <c r="K127" s="939"/>
      <c r="L127" s="593" t="str">
        <f>mergeValue(A127) &amp;"."&amp; mergeValue(B127)&amp;"."&amp; mergeValue(C127)&amp;"."&amp; mergeValue(D127)</f>
        <v>1.1.1.1</v>
      </c>
      <c r="M127" s="548" t="s">
        <v>22</v>
      </c>
      <c r="N127" s="580"/>
      <c r="O127" s="1266"/>
      <c r="P127" s="1266"/>
      <c r="Q127" s="1266"/>
      <c r="R127" s="1266"/>
      <c r="S127" s="1266"/>
      <c r="T127" s="1266"/>
      <c r="U127" s="1266"/>
      <c r="V127" s="1266"/>
      <c r="W127" s="630" t="s">
        <v>632</v>
      </c>
      <c r="X127" s="585"/>
      <c r="Y127" s="585"/>
      <c r="Z127" s="585"/>
      <c r="AA127" s="585"/>
      <c r="AB127" s="585"/>
      <c r="AC127" s="585"/>
      <c r="AD127" s="585"/>
      <c r="AE127" s="585"/>
      <c r="AF127" s="585"/>
      <c r="AG127" s="585"/>
      <c r="AH127" s="585"/>
    </row>
    <row r="128" spans="1:52" s="523" customFormat="1" ht="11.25" hidden="1" customHeight="1">
      <c r="A128" s="1220"/>
      <c r="B128" s="1220"/>
      <c r="C128" s="1220"/>
      <c r="D128" s="1220"/>
      <c r="E128" s="1220">
        <v>1</v>
      </c>
      <c r="F128" s="942"/>
      <c r="G128" s="942"/>
      <c r="H128" s="940">
        <v>1</v>
      </c>
      <c r="I128" s="1220">
        <v>1</v>
      </c>
      <c r="J128" s="942"/>
      <c r="K128" s="947"/>
      <c r="L128" s="593"/>
      <c r="M128" s="554"/>
      <c r="N128" s="581"/>
      <c r="O128" s="631"/>
      <c r="P128" s="631"/>
      <c r="Q128" s="631"/>
      <c r="R128" s="631"/>
      <c r="S128" s="631"/>
      <c r="T128" s="631"/>
      <c r="U128" s="631"/>
      <c r="V128" s="508"/>
      <c r="W128" s="559"/>
      <c r="X128" s="585"/>
      <c r="Y128" s="585"/>
      <c r="Z128" s="585"/>
      <c r="AA128" s="585"/>
      <c r="AB128" s="585"/>
      <c r="AC128" s="585"/>
      <c r="AD128" s="585"/>
      <c r="AE128" s="585"/>
      <c r="AF128" s="585"/>
      <c r="AG128" s="585"/>
      <c r="AH128" s="585"/>
    </row>
    <row r="129" spans="1:34" s="523" customFormat="1" ht="90">
      <c r="A129" s="1220"/>
      <c r="B129" s="1220"/>
      <c r="C129" s="1220"/>
      <c r="D129" s="1220"/>
      <c r="E129" s="1220"/>
      <c r="F129" s="1220">
        <v>1</v>
      </c>
      <c r="G129" s="940"/>
      <c r="H129" s="940"/>
      <c r="I129" s="1220"/>
      <c r="J129" s="1220">
        <v>1</v>
      </c>
      <c r="K129" s="948"/>
      <c r="L129" s="593" t="str">
        <f>mergeValue(A129) &amp;"."&amp; mergeValue(B129)&amp;"."&amp; mergeValue(C129)&amp;"."&amp; mergeValue(D129)&amp;"."&amp;  mergeValue(F129)</f>
        <v>1.1.1.1.1</v>
      </c>
      <c r="M129" s="555" t="s">
        <v>10</v>
      </c>
      <c r="N129" s="581"/>
      <c r="O129" s="1222"/>
      <c r="P129" s="1222"/>
      <c r="Q129" s="1222"/>
      <c r="R129" s="1222"/>
      <c r="S129" s="1222"/>
      <c r="T129" s="1222"/>
      <c r="U129" s="1222"/>
      <c r="V129" s="1222"/>
      <c r="W129" s="630" t="s">
        <v>633</v>
      </c>
      <c r="X129" s="585"/>
      <c r="Y129" s="589" t="str">
        <f>strCheckUnique(Z129:Z132)</f>
        <v/>
      </c>
      <c r="Z129" s="585"/>
      <c r="AA129" s="589"/>
      <c r="AB129" s="585"/>
      <c r="AC129" s="585"/>
      <c r="AD129" s="585"/>
      <c r="AE129" s="585"/>
      <c r="AF129" s="585"/>
      <c r="AG129" s="585"/>
      <c r="AH129" s="585"/>
    </row>
    <row r="130" spans="1:34" s="523" customFormat="1" ht="191.25" customHeight="1">
      <c r="A130" s="1220"/>
      <c r="B130" s="1220"/>
      <c r="C130" s="1220"/>
      <c r="D130" s="1220"/>
      <c r="E130" s="1220"/>
      <c r="F130" s="1220"/>
      <c r="G130" s="940">
        <v>1</v>
      </c>
      <c r="H130" s="940"/>
      <c r="I130" s="1220"/>
      <c r="J130" s="1220"/>
      <c r="K130" s="948">
        <v>1</v>
      </c>
      <c r="L130" s="593" t="str">
        <f>mergeValue(A130) &amp;"."&amp; mergeValue(B130)&amp;"."&amp; mergeValue(C130)&amp;"."&amp; mergeValue(D130)&amp;"."&amp; mergeValue(F130)&amp;"."&amp; mergeValue(G130)</f>
        <v>1.1.1.1.1.1</v>
      </c>
      <c r="M130" s="1065"/>
      <c r="N130" s="586"/>
      <c r="O130" s="562"/>
      <c r="P130" s="562"/>
      <c r="Q130" s="1090"/>
      <c r="R130" s="1256"/>
      <c r="S130" s="1227" t="s">
        <v>83</v>
      </c>
      <c r="T130" s="1256"/>
      <c r="U130" s="1227" t="s">
        <v>84</v>
      </c>
      <c r="V130" s="578"/>
      <c r="W130" s="1219" t="s">
        <v>657</v>
      </c>
      <c r="X130" s="585" t="str">
        <f>strCheckDate(O131:V131)</f>
        <v/>
      </c>
      <c r="Y130" s="589"/>
      <c r="Z130" s="589" t="str">
        <f>IF(M130="","",M130 )</f>
        <v/>
      </c>
      <c r="AA130" s="589"/>
      <c r="AB130" s="589"/>
      <c r="AC130" s="589"/>
      <c r="AD130" s="585"/>
      <c r="AE130" s="585"/>
      <c r="AF130" s="585"/>
      <c r="AG130" s="585"/>
      <c r="AH130" s="585"/>
    </row>
    <row r="131" spans="1:34" s="523" customFormat="1" ht="0.2" customHeight="1">
      <c r="A131" s="1220"/>
      <c r="B131" s="1220"/>
      <c r="C131" s="1220"/>
      <c r="D131" s="1220"/>
      <c r="E131" s="1220"/>
      <c r="F131" s="1220"/>
      <c r="G131" s="940"/>
      <c r="H131" s="940"/>
      <c r="I131" s="1220"/>
      <c r="J131" s="1220"/>
      <c r="K131" s="948"/>
      <c r="L131" s="600"/>
      <c r="M131" s="646"/>
      <c r="N131" s="586"/>
      <c r="O131" s="562"/>
      <c r="P131" s="562"/>
      <c r="Q131" s="584" t="str">
        <f>R130 &amp; "-" &amp; T130</f>
        <v>-</v>
      </c>
      <c r="R131" s="1226"/>
      <c r="S131" s="1227"/>
      <c r="T131" s="1226"/>
      <c r="U131" s="1227"/>
      <c r="V131" s="578"/>
      <c r="W131" s="1219"/>
      <c r="X131" s="585"/>
      <c r="Y131" s="585"/>
      <c r="Z131" s="585"/>
      <c r="AA131" s="585"/>
      <c r="AB131" s="585"/>
      <c r="AC131" s="585"/>
      <c r="AD131" s="585"/>
      <c r="AE131" s="585"/>
      <c r="AF131" s="585"/>
      <c r="AG131" s="585"/>
      <c r="AH131" s="585"/>
    </row>
    <row r="132" spans="1:34" s="522" customFormat="1" ht="15" customHeight="1">
      <c r="A132" s="1220"/>
      <c r="B132" s="1220"/>
      <c r="C132" s="1220"/>
      <c r="D132" s="1220"/>
      <c r="E132" s="1220"/>
      <c r="F132" s="1220"/>
      <c r="G132" s="942"/>
      <c r="H132" s="940"/>
      <c r="I132" s="1220"/>
      <c r="J132" s="1220"/>
      <c r="K132" s="947"/>
      <c r="L132" s="538"/>
      <c r="M132" s="556" t="s">
        <v>25</v>
      </c>
      <c r="N132" s="551"/>
      <c r="O132" s="545"/>
      <c r="P132" s="545"/>
      <c r="Q132" s="545"/>
      <c r="R132" s="573"/>
      <c r="S132" s="564"/>
      <c r="T132" s="563"/>
      <c r="U132" s="551"/>
      <c r="V132" s="560"/>
      <c r="W132" s="1219"/>
      <c r="X132" s="587"/>
      <c r="Y132" s="587"/>
      <c r="Z132" s="587"/>
      <c r="AA132" s="587"/>
      <c r="AB132" s="587"/>
      <c r="AC132" s="587"/>
      <c r="AD132" s="587"/>
      <c r="AE132" s="587"/>
      <c r="AF132" s="587"/>
      <c r="AG132" s="587"/>
      <c r="AH132" s="587"/>
    </row>
    <row r="133" spans="1:34" s="522" customFormat="1" ht="15" customHeight="1">
      <c r="A133" s="1220"/>
      <c r="B133" s="1220"/>
      <c r="C133" s="1220"/>
      <c r="D133" s="1220"/>
      <c r="E133" s="1220"/>
      <c r="F133" s="942"/>
      <c r="G133" s="942"/>
      <c r="H133" s="940"/>
      <c r="I133" s="1220"/>
      <c r="J133" s="942"/>
      <c r="K133" s="947"/>
      <c r="L133" s="538"/>
      <c r="M133" s="551" t="s">
        <v>11</v>
      </c>
      <c r="N133" s="550"/>
      <c r="O133" s="545"/>
      <c r="P133" s="545"/>
      <c r="Q133" s="545"/>
      <c r="R133" s="573"/>
      <c r="S133" s="564"/>
      <c r="T133" s="563"/>
      <c r="U133" s="550"/>
      <c r="V133" s="564"/>
      <c r="W133" s="560"/>
      <c r="X133" s="587"/>
      <c r="Y133" s="587"/>
      <c r="Z133" s="587"/>
      <c r="AA133" s="587"/>
      <c r="AB133" s="587"/>
      <c r="AC133" s="587"/>
      <c r="AD133" s="587"/>
      <c r="AE133" s="587"/>
      <c r="AF133" s="587"/>
      <c r="AG133" s="587"/>
      <c r="AH133" s="587"/>
    </row>
    <row r="134" spans="1:34" s="522" customFormat="1" ht="0.2" customHeight="1">
      <c r="A134" s="1220"/>
      <c r="B134" s="1220"/>
      <c r="C134" s="1220"/>
      <c r="D134" s="1220"/>
      <c r="E134" s="946"/>
      <c r="F134" s="942"/>
      <c r="G134" s="942"/>
      <c r="H134" s="942"/>
      <c r="I134" s="938"/>
      <c r="J134" s="935"/>
      <c r="K134" s="945"/>
      <c r="L134" s="538"/>
      <c r="M134" s="551"/>
      <c r="N134" s="549"/>
      <c r="O134" s="545"/>
      <c r="P134" s="545"/>
      <c r="Q134" s="545"/>
      <c r="R134" s="573"/>
      <c r="S134" s="564"/>
      <c r="T134" s="563"/>
      <c r="U134" s="549"/>
      <c r="V134" s="564"/>
      <c r="W134" s="560"/>
      <c r="X134" s="587"/>
      <c r="Y134" s="587"/>
      <c r="Z134" s="587"/>
      <c r="AA134" s="587"/>
      <c r="AB134" s="587"/>
      <c r="AC134" s="587"/>
      <c r="AD134" s="587"/>
      <c r="AE134" s="587"/>
      <c r="AF134" s="587"/>
      <c r="AG134" s="587"/>
      <c r="AH134" s="587"/>
    </row>
    <row r="135" spans="1:34" s="522" customFormat="1" ht="15" customHeight="1">
      <c r="A135" s="1220"/>
      <c r="B135" s="1220"/>
      <c r="C135" s="1220"/>
      <c r="D135" s="946"/>
      <c r="E135" s="946"/>
      <c r="F135" s="942"/>
      <c r="G135" s="942"/>
      <c r="H135" s="942"/>
      <c r="I135" s="938"/>
      <c r="J135" s="935"/>
      <c r="K135" s="945"/>
      <c r="L135" s="538"/>
      <c r="M135" s="550" t="s">
        <v>17</v>
      </c>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20"/>
      <c r="B136" s="1220"/>
      <c r="C136" s="946"/>
      <c r="D136" s="946"/>
      <c r="E136" s="946"/>
      <c r="F136" s="946"/>
      <c r="G136" s="951"/>
      <c r="H136" s="938"/>
      <c r="I136" s="949"/>
      <c r="J136" s="935"/>
      <c r="K136" s="950"/>
      <c r="L136" s="538"/>
      <c r="M136" s="549" t="s">
        <v>18</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20"/>
      <c r="B137" s="946"/>
      <c r="C137" s="946"/>
      <c r="D137" s="946"/>
      <c r="E137" s="946"/>
      <c r="F137" s="946"/>
      <c r="G137" s="951"/>
      <c r="H137" s="938"/>
      <c r="I137" s="938"/>
      <c r="J137" s="935"/>
      <c r="K137" s="945"/>
      <c r="L137" s="538"/>
      <c r="M137" s="558" t="s">
        <v>19</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934"/>
      <c r="B138" s="934"/>
      <c r="C138" s="934"/>
      <c r="D138" s="934"/>
      <c r="E138" s="934"/>
      <c r="F138" s="934"/>
      <c r="G138" s="934"/>
      <c r="H138" s="934"/>
      <c r="I138" s="934"/>
      <c r="J138" s="934"/>
      <c r="K138" s="934"/>
      <c r="L138" s="493"/>
      <c r="M138" s="565" t="s">
        <v>308</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6"/>
      <c r="Y140" s="216"/>
      <c r="Z140" s="216"/>
      <c r="AA140" s="216"/>
      <c r="AB140" s="216"/>
      <c r="AC140" s="216"/>
      <c r="AD140" s="216"/>
      <c r="AE140" s="216"/>
      <c r="AF140" s="216"/>
      <c r="AG140" s="216"/>
      <c r="AH140" s="216"/>
    </row>
    <row r="141" spans="1:34" ht="17.100000000000001" customHeight="1">
      <c r="T141" s="122"/>
      <c r="U141" s="43"/>
      <c r="X141" s="204"/>
      <c r="Y141" s="204"/>
      <c r="Z141" s="204"/>
      <c r="AA141" s="204"/>
      <c r="AB141" s="204"/>
      <c r="AC141" s="204"/>
      <c r="AD141" s="204"/>
      <c r="AE141" s="204"/>
      <c r="AF141" s="204"/>
      <c r="AG141" s="204"/>
      <c r="AH141" s="204"/>
    </row>
    <row r="142" spans="1:34" s="523" customFormat="1" ht="22.5">
      <c r="A142" s="1220">
        <v>1</v>
      </c>
      <c r="B142" s="958"/>
      <c r="C142" s="958"/>
      <c r="D142" s="958"/>
      <c r="E142" s="959"/>
      <c r="F142" s="960"/>
      <c r="G142" s="960"/>
      <c r="H142" s="960"/>
      <c r="I142" s="961"/>
      <c r="J142" s="956"/>
      <c r="K142" s="963"/>
      <c r="L142" s="593">
        <f>mergeValue(A142)</f>
        <v>1</v>
      </c>
      <c r="M142" s="641" t="s">
        <v>20</v>
      </c>
      <c r="N142" s="580"/>
      <c r="O142" s="1266"/>
      <c r="P142" s="1266"/>
      <c r="Q142" s="1266"/>
      <c r="R142" s="1266"/>
      <c r="S142" s="1266"/>
      <c r="T142" s="1266"/>
      <c r="U142" s="1266"/>
      <c r="V142" s="1266"/>
      <c r="W142" s="630" t="s">
        <v>656</v>
      </c>
      <c r="X142" s="585"/>
      <c r="Y142" s="585"/>
      <c r="Z142" s="585"/>
      <c r="AA142" s="585"/>
      <c r="AB142" s="585"/>
      <c r="AC142" s="585"/>
      <c r="AD142" s="585"/>
      <c r="AE142" s="585"/>
      <c r="AF142" s="585"/>
      <c r="AG142" s="585"/>
      <c r="AH142" s="585"/>
    </row>
    <row r="143" spans="1:34" s="523" customFormat="1" ht="22.5">
      <c r="A143" s="1220"/>
      <c r="B143" s="1220">
        <v>1</v>
      </c>
      <c r="C143" s="958"/>
      <c r="D143" s="958"/>
      <c r="E143" s="960"/>
      <c r="F143" s="960"/>
      <c r="G143" s="960"/>
      <c r="H143" s="960"/>
      <c r="I143" s="955"/>
      <c r="J143" s="954"/>
      <c r="K143" s="957"/>
      <c r="L143" s="593" t="str">
        <f>mergeValue(A143) &amp;"."&amp; mergeValue(B143)</f>
        <v>1.1</v>
      </c>
      <c r="M143" s="546" t="s">
        <v>16</v>
      </c>
      <c r="N143" s="580"/>
      <c r="O143" s="1266"/>
      <c r="P143" s="1266"/>
      <c r="Q143" s="1266"/>
      <c r="R143" s="1266"/>
      <c r="S143" s="1266"/>
      <c r="T143" s="1266"/>
      <c r="U143" s="1266"/>
      <c r="V143" s="1266"/>
      <c r="W143" s="630" t="s">
        <v>476</v>
      </c>
      <c r="X143" s="585"/>
      <c r="Y143" s="585"/>
      <c r="Z143" s="585"/>
      <c r="AA143" s="585"/>
      <c r="AB143" s="585"/>
      <c r="AC143" s="585"/>
      <c r="AD143" s="585"/>
      <c r="AE143" s="585"/>
      <c r="AF143" s="585"/>
      <c r="AG143" s="585"/>
      <c r="AH143" s="585"/>
    </row>
    <row r="144" spans="1:34" s="523" customFormat="1" ht="22.5">
      <c r="A144" s="1220"/>
      <c r="B144" s="1220"/>
      <c r="C144" s="1220">
        <v>1</v>
      </c>
      <c r="D144" s="958"/>
      <c r="E144" s="960"/>
      <c r="F144" s="960"/>
      <c r="G144" s="960"/>
      <c r="H144" s="960"/>
      <c r="I144" s="962"/>
      <c r="J144" s="954"/>
      <c r="K144" s="957"/>
      <c r="L144" s="593" t="str">
        <f>mergeValue(A144) &amp;"."&amp; mergeValue(B144)&amp;"."&amp; mergeValue(C144)</f>
        <v>1.1.1</v>
      </c>
      <c r="M144" s="547" t="s">
        <v>7</v>
      </c>
      <c r="N144" s="580"/>
      <c r="O144" s="1266"/>
      <c r="P144" s="1266"/>
      <c r="Q144" s="1266"/>
      <c r="R144" s="1266"/>
      <c r="S144" s="1266"/>
      <c r="T144" s="1266"/>
      <c r="U144" s="1266"/>
      <c r="V144" s="1266"/>
      <c r="W144" s="630" t="s">
        <v>631</v>
      </c>
      <c r="X144" s="585"/>
      <c r="Y144" s="585"/>
      <c r="Z144" s="585"/>
      <c r="AA144" s="585"/>
      <c r="AB144" s="585"/>
      <c r="AC144" s="585"/>
      <c r="AD144" s="585"/>
      <c r="AE144" s="585"/>
      <c r="AF144" s="585"/>
      <c r="AG144" s="585"/>
      <c r="AH144" s="585"/>
    </row>
    <row r="145" spans="1:35" s="523" customFormat="1" ht="22.5">
      <c r="A145" s="1220"/>
      <c r="B145" s="1220"/>
      <c r="C145" s="1220"/>
      <c r="D145" s="1220">
        <v>1</v>
      </c>
      <c r="E145" s="960"/>
      <c r="F145" s="960"/>
      <c r="G145" s="960"/>
      <c r="H145" s="960"/>
      <c r="I145" s="962"/>
      <c r="J145" s="954"/>
      <c r="K145" s="957"/>
      <c r="L145" s="593" t="str">
        <f>mergeValue(A145) &amp;"."&amp; mergeValue(B145)&amp;"."&amp; mergeValue(C145)&amp;"."&amp; mergeValue(D145)</f>
        <v>1.1.1.1</v>
      </c>
      <c r="M145" s="548" t="s">
        <v>22</v>
      </c>
      <c r="N145" s="580"/>
      <c r="O145" s="1266"/>
      <c r="P145" s="1266"/>
      <c r="Q145" s="1266"/>
      <c r="R145" s="1266"/>
      <c r="S145" s="1266"/>
      <c r="T145" s="1266"/>
      <c r="U145" s="1266"/>
      <c r="V145" s="1266"/>
      <c r="W145" s="630" t="s">
        <v>632</v>
      </c>
      <c r="X145" s="585"/>
      <c r="Y145" s="585"/>
      <c r="Z145" s="585"/>
      <c r="AA145" s="585"/>
      <c r="AB145" s="585"/>
      <c r="AC145" s="585"/>
      <c r="AD145" s="585"/>
      <c r="AE145" s="585"/>
      <c r="AF145" s="585"/>
      <c r="AG145" s="585"/>
      <c r="AH145" s="585"/>
    </row>
    <row r="146" spans="1:35" s="523" customFormat="1" ht="11.25" hidden="1" customHeight="1">
      <c r="A146" s="1220"/>
      <c r="B146" s="1220"/>
      <c r="C146" s="1220"/>
      <c r="D146" s="1220"/>
      <c r="E146" s="1220">
        <v>1</v>
      </c>
      <c r="F146" s="960"/>
      <c r="G146" s="960"/>
      <c r="H146" s="958">
        <v>1</v>
      </c>
      <c r="I146" s="1220">
        <v>1</v>
      </c>
      <c r="J146" s="960"/>
      <c r="K146" s="965"/>
      <c r="L146" s="593"/>
      <c r="M146" s="554"/>
      <c r="N146" s="581"/>
      <c r="O146" s="631"/>
      <c r="P146" s="631"/>
      <c r="Q146" s="631"/>
      <c r="R146" s="631"/>
      <c r="S146" s="631"/>
      <c r="T146" s="631"/>
      <c r="U146" s="631"/>
      <c r="V146" s="508"/>
      <c r="W146" s="559"/>
      <c r="X146" s="585"/>
      <c r="Y146" s="585"/>
      <c r="Z146" s="585"/>
      <c r="AA146" s="585"/>
      <c r="AB146" s="585"/>
      <c r="AC146" s="585"/>
      <c r="AD146" s="585"/>
      <c r="AE146" s="585"/>
      <c r="AF146" s="585"/>
      <c r="AG146" s="585"/>
      <c r="AH146" s="585"/>
    </row>
    <row r="147" spans="1:35" s="523" customFormat="1" ht="90">
      <c r="A147" s="1220"/>
      <c r="B147" s="1220"/>
      <c r="C147" s="1220"/>
      <c r="D147" s="1220"/>
      <c r="E147" s="1220"/>
      <c r="F147" s="1220">
        <v>1</v>
      </c>
      <c r="G147" s="958"/>
      <c r="H147" s="958"/>
      <c r="I147" s="1220"/>
      <c r="J147" s="1220">
        <v>1</v>
      </c>
      <c r="K147" s="966"/>
      <c r="L147" s="593" t="str">
        <f>mergeValue(A147) &amp;"."&amp; mergeValue(B147)&amp;"."&amp; mergeValue(C147)&amp;"."&amp; mergeValue(D147)&amp;"."&amp;  mergeValue(F147)</f>
        <v>1.1.1.1.1</v>
      </c>
      <c r="M147" s="555" t="s">
        <v>10</v>
      </c>
      <c r="N147" s="581"/>
      <c r="O147" s="1222"/>
      <c r="P147" s="1222"/>
      <c r="Q147" s="1222"/>
      <c r="R147" s="1222"/>
      <c r="S147" s="1222"/>
      <c r="T147" s="1222"/>
      <c r="U147" s="1222"/>
      <c r="V147" s="1222"/>
      <c r="W147" s="630" t="s">
        <v>633</v>
      </c>
      <c r="X147" s="585"/>
      <c r="Y147" s="589" t="str">
        <f>strCheckUnique(Z147:Z150)</f>
        <v/>
      </c>
      <c r="Z147" s="585"/>
      <c r="AA147" s="589"/>
      <c r="AB147" s="585"/>
      <c r="AC147" s="585"/>
      <c r="AD147" s="585"/>
      <c r="AE147" s="585"/>
      <c r="AF147" s="585"/>
      <c r="AG147" s="585"/>
      <c r="AH147" s="585"/>
    </row>
    <row r="148" spans="1:35" s="523" customFormat="1" ht="188.25" customHeight="1">
      <c r="A148" s="1220"/>
      <c r="B148" s="1220"/>
      <c r="C148" s="1220"/>
      <c r="D148" s="1220"/>
      <c r="E148" s="1220"/>
      <c r="F148" s="1220"/>
      <c r="G148" s="958">
        <v>1</v>
      </c>
      <c r="H148" s="958"/>
      <c r="I148" s="1220"/>
      <c r="J148" s="1220"/>
      <c r="K148" s="966">
        <v>1</v>
      </c>
      <c r="L148" s="593" t="str">
        <f>mergeValue(A148) &amp;"."&amp; mergeValue(B148)&amp;"."&amp; mergeValue(C148)&amp;"."&amp; mergeValue(D148)&amp;"."&amp; mergeValue(F148)&amp;"."&amp; mergeValue(G148)</f>
        <v>1.1.1.1.1.1</v>
      </c>
      <c r="M148" s="1065"/>
      <c r="N148" s="586"/>
      <c r="O148" s="562"/>
      <c r="P148" s="562"/>
      <c r="Q148" s="1090"/>
      <c r="R148" s="1256"/>
      <c r="S148" s="1227" t="s">
        <v>83</v>
      </c>
      <c r="T148" s="1256"/>
      <c r="U148" s="1227" t="s">
        <v>84</v>
      </c>
      <c r="V148" s="578"/>
      <c r="W148" s="1219" t="s">
        <v>657</v>
      </c>
      <c r="X148" s="585" t="str">
        <f>strCheckDate(O149:V149)</f>
        <v/>
      </c>
      <c r="Y148" s="589"/>
      <c r="Z148" s="589" t="str">
        <f>IF(M148="","",M148 )</f>
        <v/>
      </c>
      <c r="AA148" s="589"/>
      <c r="AB148" s="589"/>
      <c r="AC148" s="589"/>
      <c r="AD148" s="585"/>
      <c r="AE148" s="585"/>
      <c r="AF148" s="585"/>
      <c r="AG148" s="585"/>
      <c r="AH148" s="585"/>
    </row>
    <row r="149" spans="1:35" s="523" customFormat="1" ht="0.2" customHeight="1">
      <c r="A149" s="1220"/>
      <c r="B149" s="1220"/>
      <c r="C149" s="1220"/>
      <c r="D149" s="1220"/>
      <c r="E149" s="1220"/>
      <c r="F149" s="1220"/>
      <c r="G149" s="958"/>
      <c r="H149" s="958"/>
      <c r="I149" s="1220"/>
      <c r="J149" s="1220"/>
      <c r="K149" s="966"/>
      <c r="L149" s="600"/>
      <c r="M149" s="646"/>
      <c r="N149" s="586"/>
      <c r="O149" s="562"/>
      <c r="P149" s="562"/>
      <c r="Q149" s="584" t="str">
        <f>R148 &amp; "-" &amp; T148</f>
        <v>-</v>
      </c>
      <c r="R149" s="1226"/>
      <c r="S149" s="1227"/>
      <c r="T149" s="1226"/>
      <c r="U149" s="1227"/>
      <c r="V149" s="578"/>
      <c r="W149" s="1219"/>
      <c r="X149" s="585"/>
      <c r="Y149" s="585"/>
      <c r="Z149" s="585"/>
      <c r="AA149" s="585"/>
      <c r="AB149" s="585"/>
      <c r="AC149" s="585"/>
      <c r="AD149" s="585"/>
      <c r="AE149" s="585"/>
      <c r="AF149" s="585"/>
      <c r="AG149" s="585"/>
      <c r="AH149" s="585"/>
    </row>
    <row r="150" spans="1:35" s="522" customFormat="1" ht="15" customHeight="1">
      <c r="A150" s="1220"/>
      <c r="B150" s="1220"/>
      <c r="C150" s="1220"/>
      <c r="D150" s="1220"/>
      <c r="E150" s="1220"/>
      <c r="F150" s="1220"/>
      <c r="G150" s="960"/>
      <c r="H150" s="958"/>
      <c r="I150" s="1220"/>
      <c r="J150" s="1220"/>
      <c r="K150" s="965"/>
      <c r="L150" s="538"/>
      <c r="M150" s="556" t="s">
        <v>25</v>
      </c>
      <c r="N150" s="551"/>
      <c r="O150" s="545"/>
      <c r="P150" s="545"/>
      <c r="Q150" s="545"/>
      <c r="R150" s="573"/>
      <c r="S150" s="564"/>
      <c r="T150" s="563"/>
      <c r="U150" s="551"/>
      <c r="V150" s="560"/>
      <c r="W150" s="1219"/>
      <c r="X150" s="587"/>
      <c r="Y150" s="587"/>
      <c r="Z150" s="587"/>
      <c r="AA150" s="587"/>
      <c r="AB150" s="587"/>
      <c r="AC150" s="587"/>
      <c r="AD150" s="587"/>
      <c r="AE150" s="587"/>
      <c r="AF150" s="587"/>
      <c r="AG150" s="587"/>
      <c r="AH150" s="587"/>
    </row>
    <row r="151" spans="1:35" s="522" customFormat="1" ht="15" customHeight="1">
      <c r="A151" s="1220"/>
      <c r="B151" s="1220"/>
      <c r="C151" s="1220"/>
      <c r="D151" s="1220"/>
      <c r="E151" s="1220"/>
      <c r="F151" s="960"/>
      <c r="G151" s="960"/>
      <c r="H151" s="958"/>
      <c r="I151" s="1220"/>
      <c r="J151" s="960"/>
      <c r="K151" s="965"/>
      <c r="L151" s="538"/>
      <c r="M151" s="551" t="s">
        <v>11</v>
      </c>
      <c r="N151" s="550"/>
      <c r="O151" s="545"/>
      <c r="P151" s="545"/>
      <c r="Q151" s="545"/>
      <c r="R151" s="573"/>
      <c r="S151" s="564"/>
      <c r="T151" s="563"/>
      <c r="U151" s="550"/>
      <c r="V151" s="564"/>
      <c r="W151" s="560"/>
      <c r="X151" s="587"/>
      <c r="Y151" s="587"/>
      <c r="Z151" s="587"/>
      <c r="AA151" s="587"/>
      <c r="AB151" s="587"/>
      <c r="AC151" s="587"/>
      <c r="AD151" s="587"/>
      <c r="AE151" s="587"/>
      <c r="AF151" s="587"/>
      <c r="AG151" s="587"/>
      <c r="AH151" s="587"/>
    </row>
    <row r="152" spans="1:35" s="522" customFormat="1" ht="15" hidden="1" customHeight="1">
      <c r="A152" s="1220"/>
      <c r="B152" s="1220"/>
      <c r="C152" s="1220"/>
      <c r="D152" s="1220"/>
      <c r="E152" s="964"/>
      <c r="F152" s="960"/>
      <c r="G152" s="960"/>
      <c r="H152" s="960"/>
      <c r="I152" s="956"/>
      <c r="J152" s="953"/>
      <c r="K152" s="963"/>
      <c r="L152" s="538"/>
      <c r="M152" s="551"/>
      <c r="N152" s="551"/>
      <c r="O152" s="551"/>
      <c r="P152" s="551"/>
      <c r="Q152" s="551"/>
      <c r="R152" s="551"/>
      <c r="S152" s="551"/>
      <c r="T152" s="551"/>
      <c r="U152" s="551"/>
      <c r="V152" s="564"/>
      <c r="W152" s="560"/>
      <c r="X152" s="587"/>
      <c r="Y152" s="587"/>
      <c r="Z152" s="587"/>
      <c r="AA152" s="587"/>
      <c r="AB152" s="587"/>
      <c r="AC152" s="587"/>
      <c r="AD152" s="587"/>
      <c r="AE152" s="587"/>
      <c r="AF152" s="587"/>
      <c r="AG152" s="587"/>
      <c r="AH152" s="587"/>
      <c r="AI152" s="587"/>
    </row>
    <row r="153" spans="1:35" s="522" customFormat="1" ht="15" customHeight="1">
      <c r="A153" s="1220"/>
      <c r="B153" s="1220"/>
      <c r="C153" s="1220"/>
      <c r="D153" s="964"/>
      <c r="E153" s="964"/>
      <c r="F153" s="960"/>
      <c r="G153" s="960"/>
      <c r="H153" s="960"/>
      <c r="I153" s="956"/>
      <c r="J153" s="953"/>
      <c r="K153" s="963"/>
      <c r="L153" s="538"/>
      <c r="M153" s="550" t="s">
        <v>17</v>
      </c>
      <c r="N153" s="549"/>
      <c r="O153" s="545"/>
      <c r="P153" s="545"/>
      <c r="Q153" s="545"/>
      <c r="R153" s="573"/>
      <c r="S153" s="564"/>
      <c r="T153" s="563"/>
      <c r="U153" s="549"/>
      <c r="V153" s="564"/>
      <c r="W153" s="560"/>
      <c r="X153" s="587"/>
      <c r="Y153" s="587"/>
      <c r="Z153" s="587"/>
      <c r="AA153" s="587"/>
      <c r="AB153" s="587"/>
      <c r="AC153" s="587"/>
      <c r="AD153" s="587"/>
      <c r="AE153" s="587"/>
      <c r="AF153" s="587"/>
      <c r="AG153" s="587"/>
      <c r="AH153" s="587"/>
    </row>
    <row r="154" spans="1:35" s="522" customFormat="1" ht="15" customHeight="1">
      <c r="A154" s="1220"/>
      <c r="B154" s="1220"/>
      <c r="C154" s="964"/>
      <c r="D154" s="964"/>
      <c r="E154" s="964"/>
      <c r="F154" s="964"/>
      <c r="G154" s="969"/>
      <c r="H154" s="956"/>
      <c r="I154" s="967"/>
      <c r="J154" s="953"/>
      <c r="K154" s="968"/>
      <c r="L154" s="538"/>
      <c r="M154" s="549" t="s">
        <v>18</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20"/>
      <c r="B155" s="964"/>
      <c r="C155" s="964"/>
      <c r="D155" s="964"/>
      <c r="E155" s="964"/>
      <c r="F155" s="964"/>
      <c r="G155" s="969"/>
      <c r="H155" s="956"/>
      <c r="I155" s="956"/>
      <c r="J155" s="953"/>
      <c r="K155" s="963"/>
      <c r="L155" s="538"/>
      <c r="M155" s="558" t="s">
        <v>19</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952"/>
      <c r="B156" s="952"/>
      <c r="C156" s="952"/>
      <c r="D156" s="952"/>
      <c r="E156" s="952"/>
      <c r="F156" s="952"/>
      <c r="G156" s="952"/>
      <c r="H156" s="952"/>
      <c r="I156" s="952"/>
      <c r="J156" s="952"/>
      <c r="K156" s="952"/>
      <c r="L156" s="538"/>
      <c r="M156" s="565" t="s">
        <v>308</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6"/>
      <c r="Y158" s="216"/>
      <c r="Z158" s="216"/>
      <c r="AA158" s="216"/>
      <c r="AB158" s="216"/>
      <c r="AC158" s="216"/>
      <c r="AD158" s="216"/>
      <c r="AE158" s="216"/>
      <c r="AF158" s="216"/>
      <c r="AG158" s="216"/>
      <c r="AH158" s="216"/>
    </row>
    <row r="159" spans="1:35" ht="17.100000000000001" customHeight="1">
      <c r="T159" s="122"/>
      <c r="U159" s="43"/>
      <c r="X159" s="204"/>
      <c r="Y159" s="204"/>
      <c r="Z159" s="204"/>
      <c r="AA159" s="204"/>
      <c r="AB159" s="204"/>
      <c r="AC159" s="204"/>
      <c r="AD159" s="204"/>
      <c r="AE159" s="204"/>
      <c r="AF159" s="204"/>
      <c r="AG159" s="204"/>
      <c r="AH159" s="204"/>
    </row>
    <row r="160" spans="1:35" s="523" customFormat="1" ht="22.5">
      <c r="A160" s="1220">
        <v>1</v>
      </c>
      <c r="B160" s="901"/>
      <c r="C160" s="901"/>
      <c r="D160" s="901"/>
      <c r="E160" s="902"/>
      <c r="F160" s="903"/>
      <c r="G160" s="903"/>
      <c r="H160" s="903"/>
      <c r="I160" s="904"/>
      <c r="J160" s="899"/>
      <c r="K160" s="906"/>
      <c r="L160" s="593">
        <f>mergeValue(A160)</f>
        <v>1</v>
      </c>
      <c r="M160" s="641" t="s">
        <v>20</v>
      </c>
      <c r="N160" s="580"/>
      <c r="O160" s="1303"/>
      <c r="P160" s="1304"/>
      <c r="Q160" s="1304"/>
      <c r="R160" s="1304"/>
      <c r="S160" s="1304"/>
      <c r="T160" s="1304"/>
      <c r="U160" s="1304"/>
      <c r="V160" s="1305"/>
      <c r="W160" s="630" t="s">
        <v>475</v>
      </c>
      <c r="X160" s="585"/>
      <c r="Y160" s="585"/>
      <c r="Z160" s="585"/>
      <c r="AA160" s="585"/>
      <c r="AB160" s="585"/>
      <c r="AC160" s="585"/>
      <c r="AD160" s="585"/>
      <c r="AE160" s="585"/>
      <c r="AF160" s="585"/>
      <c r="AG160" s="585"/>
    </row>
    <row r="161" spans="1:33" s="523" customFormat="1" ht="22.5">
      <c r="A161" s="1220"/>
      <c r="B161" s="1220">
        <v>1</v>
      </c>
      <c r="C161" s="901"/>
      <c r="D161" s="901"/>
      <c r="E161" s="903"/>
      <c r="F161" s="903"/>
      <c r="G161" s="903"/>
      <c r="H161" s="903"/>
      <c r="I161" s="898"/>
      <c r="J161" s="897"/>
      <c r="K161" s="900"/>
      <c r="L161" s="593" t="str">
        <f>mergeValue(A161) &amp;"."&amp; mergeValue(B161)</f>
        <v>1.1</v>
      </c>
      <c r="M161" s="546" t="s">
        <v>16</v>
      </c>
      <c r="N161" s="580"/>
      <c r="O161" s="1303"/>
      <c r="P161" s="1304"/>
      <c r="Q161" s="1304"/>
      <c r="R161" s="1304"/>
      <c r="S161" s="1304"/>
      <c r="T161" s="1304"/>
      <c r="U161" s="1304"/>
      <c r="V161" s="1305"/>
      <c r="W161" s="630" t="s">
        <v>476</v>
      </c>
      <c r="X161" s="585"/>
      <c r="Y161" s="585"/>
      <c r="Z161" s="585"/>
      <c r="AA161" s="585"/>
      <c r="AB161" s="585"/>
      <c r="AC161" s="585"/>
      <c r="AD161" s="585"/>
      <c r="AE161" s="585"/>
      <c r="AF161" s="585"/>
      <c r="AG161" s="585"/>
    </row>
    <row r="162" spans="1:33" s="523" customFormat="1" ht="22.5">
      <c r="A162" s="1220"/>
      <c r="B162" s="1220"/>
      <c r="C162" s="1220">
        <v>1</v>
      </c>
      <c r="D162" s="901"/>
      <c r="E162" s="903"/>
      <c r="F162" s="903"/>
      <c r="G162" s="903"/>
      <c r="H162" s="903"/>
      <c r="I162" s="905"/>
      <c r="J162" s="897"/>
      <c r="K162" s="900"/>
      <c r="L162" s="593" t="str">
        <f>mergeValue(A162) &amp;"."&amp; mergeValue(B162)&amp;"."&amp; mergeValue(C162)</f>
        <v>1.1.1</v>
      </c>
      <c r="M162" s="547" t="s">
        <v>7</v>
      </c>
      <c r="N162" s="580"/>
      <c r="O162" s="1303"/>
      <c r="P162" s="1304"/>
      <c r="Q162" s="1304"/>
      <c r="R162" s="1304"/>
      <c r="S162" s="1304"/>
      <c r="T162" s="1304"/>
      <c r="U162" s="1304"/>
      <c r="V162" s="1305"/>
      <c r="W162" s="630" t="s">
        <v>631</v>
      </c>
      <c r="X162" s="585"/>
      <c r="Y162" s="585"/>
      <c r="Z162" s="585"/>
      <c r="AA162" s="585"/>
      <c r="AB162" s="585"/>
      <c r="AC162" s="585"/>
      <c r="AD162" s="585"/>
      <c r="AE162" s="585"/>
      <c r="AF162" s="585"/>
      <c r="AG162" s="585"/>
    </row>
    <row r="163" spans="1:33" s="523" customFormat="1" ht="22.5">
      <c r="A163" s="1220"/>
      <c r="B163" s="1220"/>
      <c r="C163" s="1220"/>
      <c r="D163" s="1220">
        <v>1</v>
      </c>
      <c r="E163" s="903"/>
      <c r="F163" s="903"/>
      <c r="G163" s="903"/>
      <c r="H163" s="903"/>
      <c r="I163" s="905"/>
      <c r="J163" s="897"/>
      <c r="K163" s="900"/>
      <c r="L163" s="593" t="str">
        <f>mergeValue(A163) &amp;"."&amp; mergeValue(B163)&amp;"."&amp; mergeValue(C163)&amp;"."&amp; mergeValue(D163)</f>
        <v>1.1.1.1</v>
      </c>
      <c r="M163" s="548" t="s">
        <v>22</v>
      </c>
      <c r="N163" s="580"/>
      <c r="O163" s="1303"/>
      <c r="P163" s="1304"/>
      <c r="Q163" s="1304"/>
      <c r="R163" s="1304"/>
      <c r="S163" s="1304"/>
      <c r="T163" s="1304"/>
      <c r="U163" s="1304"/>
      <c r="V163" s="1305"/>
      <c r="W163" s="630" t="s">
        <v>632</v>
      </c>
      <c r="X163" s="585"/>
      <c r="Y163" s="585"/>
      <c r="Z163" s="585"/>
      <c r="AA163" s="585"/>
      <c r="AB163" s="585"/>
      <c r="AC163" s="585"/>
      <c r="AD163" s="585"/>
      <c r="AE163" s="585"/>
      <c r="AF163" s="585"/>
      <c r="AG163" s="585"/>
    </row>
    <row r="164" spans="1:33" s="523" customFormat="1" ht="101.25">
      <c r="A164" s="1220"/>
      <c r="B164" s="1220"/>
      <c r="C164" s="1220"/>
      <c r="D164" s="1220"/>
      <c r="E164" s="1220">
        <v>1</v>
      </c>
      <c r="F164" s="903"/>
      <c r="G164" s="903"/>
      <c r="H164" s="901">
        <v>1</v>
      </c>
      <c r="I164" s="1220">
        <v>1</v>
      </c>
      <c r="J164" s="903"/>
      <c r="K164" s="908"/>
      <c r="L164" s="593" t="str">
        <f>mergeValue(A164) &amp;"."&amp; mergeValue(B164)&amp;"."&amp; mergeValue(C164)&amp;"."&amp; mergeValue(D164)&amp;"."&amp; mergeValue(E164)</f>
        <v>1.1.1.1.1</v>
      </c>
      <c r="M164" s="554" t="s">
        <v>9</v>
      </c>
      <c r="N164" s="581"/>
      <c r="O164" s="1223"/>
      <c r="P164" s="1224"/>
      <c r="Q164" s="1224"/>
      <c r="R164" s="1224"/>
      <c r="S164" s="1224"/>
      <c r="T164" s="1224"/>
      <c r="U164" s="1224"/>
      <c r="V164" s="1225"/>
      <c r="W164" s="630" t="s">
        <v>636</v>
      </c>
      <c r="X164" s="585"/>
      <c r="Y164" s="585"/>
      <c r="Z164" s="585"/>
      <c r="AA164" s="585"/>
      <c r="AB164" s="585"/>
      <c r="AC164" s="585"/>
      <c r="AD164" s="585"/>
      <c r="AE164" s="585"/>
      <c r="AF164" s="585"/>
      <c r="AG164" s="585"/>
    </row>
    <row r="165" spans="1:33" s="523" customFormat="1" ht="90">
      <c r="A165" s="1220"/>
      <c r="B165" s="1220"/>
      <c r="C165" s="1220"/>
      <c r="D165" s="1220"/>
      <c r="E165" s="1220"/>
      <c r="F165" s="1220">
        <v>1</v>
      </c>
      <c r="G165" s="901"/>
      <c r="H165" s="901"/>
      <c r="I165" s="1220"/>
      <c r="J165" s="1220">
        <v>1</v>
      </c>
      <c r="K165" s="909"/>
      <c r="L165" s="593" t="str">
        <f>mergeValue(A165) &amp;"."&amp; mergeValue(B165)&amp;"."&amp; mergeValue(C165)&amp;"."&amp; mergeValue(D165)&amp;"."&amp; mergeValue(E165)&amp;"."&amp; mergeValue(F165)</f>
        <v>1.1.1.1.1.1</v>
      </c>
      <c r="M165" s="555" t="s">
        <v>10</v>
      </c>
      <c r="N165" s="581"/>
      <c r="O165" s="1223"/>
      <c r="P165" s="1224"/>
      <c r="Q165" s="1224"/>
      <c r="R165" s="1224"/>
      <c r="S165" s="1224"/>
      <c r="T165" s="1224"/>
      <c r="U165" s="1224"/>
      <c r="V165" s="1225"/>
      <c r="W165" s="630" t="s">
        <v>634</v>
      </c>
      <c r="X165" s="585"/>
      <c r="Y165" s="589" t="str">
        <f>strCheckUnique(Z165:Z168)</f>
        <v/>
      </c>
      <c r="Z165" s="585"/>
      <c r="AA165" s="589" t="str">
        <f>IF(O165="","",O165 &amp; ":_")</f>
        <v/>
      </c>
      <c r="AB165" s="585"/>
      <c r="AC165" s="585"/>
      <c r="AD165" s="585"/>
      <c r="AE165" s="585"/>
      <c r="AF165" s="585"/>
      <c r="AG165" s="585"/>
    </row>
    <row r="166" spans="1:33" s="523" customFormat="1" ht="188.25" customHeight="1">
      <c r="A166" s="1220"/>
      <c r="B166" s="1220"/>
      <c r="C166" s="1220"/>
      <c r="D166" s="1220"/>
      <c r="E166" s="1220"/>
      <c r="F166" s="1220"/>
      <c r="G166" s="901">
        <v>1</v>
      </c>
      <c r="H166" s="901"/>
      <c r="I166" s="1220"/>
      <c r="J166" s="1220"/>
      <c r="K166" s="909">
        <v>1</v>
      </c>
      <c r="L166" s="593" t="str">
        <f>mergeValue(A166) &amp;"."&amp; mergeValue(B166)&amp;"."&amp; mergeValue(C166)&amp;"."&amp; mergeValue(D166)&amp;"."&amp; mergeValue(E166)&amp;"."&amp; mergeValue(F166)&amp;"."&amp; mergeValue(G166)</f>
        <v>1.1.1.1.1.1.1</v>
      </c>
      <c r="M166" s="1065"/>
      <c r="N166" s="586"/>
      <c r="O166" s="1074"/>
      <c r="P166" s="562"/>
      <c r="Q166" s="562"/>
      <c r="R166" s="1256"/>
      <c r="S166" s="1227" t="s">
        <v>83</v>
      </c>
      <c r="T166" s="1256"/>
      <c r="U166" s="1227" t="s">
        <v>83</v>
      </c>
      <c r="V166" s="578"/>
      <c r="W166" s="1219" t="s">
        <v>654</v>
      </c>
      <c r="X166" s="585" t="str">
        <f>strCheckDate(O167:V167)</f>
        <v/>
      </c>
      <c r="Y166" s="589"/>
      <c r="Z166" s="589" t="str">
        <f>IF(M166="","",M166 )</f>
        <v/>
      </c>
      <c r="AA166" s="589"/>
      <c r="AB166" s="589"/>
      <c r="AC166" s="589"/>
      <c r="AD166" s="585"/>
      <c r="AE166" s="585"/>
      <c r="AF166" s="585"/>
      <c r="AG166" s="585"/>
    </row>
    <row r="167" spans="1:33" s="523" customFormat="1" ht="11.25" hidden="1" customHeight="1">
      <c r="A167" s="1220"/>
      <c r="B167" s="1220"/>
      <c r="C167" s="1220"/>
      <c r="D167" s="1220"/>
      <c r="E167" s="1220"/>
      <c r="F167" s="1220"/>
      <c r="G167" s="901"/>
      <c r="H167" s="901"/>
      <c r="I167" s="1220"/>
      <c r="J167" s="1220"/>
      <c r="K167" s="909"/>
      <c r="L167" s="600"/>
      <c r="M167" s="646"/>
      <c r="N167" s="586"/>
      <c r="O167" s="584"/>
      <c r="P167" s="562"/>
      <c r="Q167" s="584" t="str">
        <f>R166 &amp; "-" &amp; T166</f>
        <v>-</v>
      </c>
      <c r="R167" s="1226"/>
      <c r="S167" s="1227"/>
      <c r="T167" s="1226"/>
      <c r="U167" s="1227"/>
      <c r="V167" s="578"/>
      <c r="W167" s="1219"/>
      <c r="X167" s="585"/>
      <c r="Y167" s="585"/>
      <c r="Z167" s="585"/>
      <c r="AA167" s="585"/>
      <c r="AB167" s="585"/>
      <c r="AC167" s="585"/>
      <c r="AD167" s="585"/>
      <c r="AE167" s="585"/>
      <c r="AF167" s="585"/>
      <c r="AG167" s="585"/>
    </row>
    <row r="168" spans="1:33" s="522" customFormat="1" ht="15" customHeight="1">
      <c r="A168" s="1220"/>
      <c r="B168" s="1220"/>
      <c r="C168" s="1220"/>
      <c r="D168" s="1220"/>
      <c r="E168" s="1220"/>
      <c r="F168" s="1220"/>
      <c r="G168" s="903"/>
      <c r="H168" s="901"/>
      <c r="I168" s="1220"/>
      <c r="J168" s="1220"/>
      <c r="K168" s="908"/>
      <c r="L168" s="538"/>
      <c r="M168" s="557" t="s">
        <v>25</v>
      </c>
      <c r="N168" s="551"/>
      <c r="O168" s="545"/>
      <c r="P168" s="545"/>
      <c r="Q168" s="545"/>
      <c r="R168" s="573"/>
      <c r="S168" s="564"/>
      <c r="T168" s="563"/>
      <c r="U168" s="551"/>
      <c r="V168" s="560"/>
      <c r="W168" s="1219"/>
      <c r="X168" s="587"/>
      <c r="Y168" s="587"/>
      <c r="Z168" s="587"/>
      <c r="AA168" s="587"/>
      <c r="AB168" s="587"/>
      <c r="AC168" s="587"/>
      <c r="AD168" s="587"/>
      <c r="AE168" s="587"/>
      <c r="AF168" s="587"/>
      <c r="AG168" s="587"/>
    </row>
    <row r="169" spans="1:33" s="522" customFormat="1" ht="15" customHeight="1">
      <c r="A169" s="1220"/>
      <c r="B169" s="1220"/>
      <c r="C169" s="1220"/>
      <c r="D169" s="1220"/>
      <c r="E169" s="1220"/>
      <c r="F169" s="903"/>
      <c r="G169" s="903"/>
      <c r="H169" s="901"/>
      <c r="I169" s="1220"/>
      <c r="J169" s="903"/>
      <c r="K169" s="908"/>
      <c r="L169" s="538"/>
      <c r="M169" s="556" t="s">
        <v>11</v>
      </c>
      <c r="N169" s="550"/>
      <c r="O169" s="545"/>
      <c r="P169" s="545"/>
      <c r="Q169" s="545"/>
      <c r="R169" s="573"/>
      <c r="S169" s="564"/>
      <c r="T169" s="563"/>
      <c r="U169" s="550"/>
      <c r="V169" s="564"/>
      <c r="W169" s="560"/>
      <c r="X169" s="587"/>
      <c r="Y169" s="587"/>
      <c r="Z169" s="587"/>
      <c r="AA169" s="587"/>
      <c r="AB169" s="587"/>
      <c r="AC169" s="587"/>
      <c r="AD169" s="587"/>
      <c r="AE169" s="587"/>
      <c r="AF169" s="587"/>
      <c r="AG169" s="587"/>
    </row>
    <row r="170" spans="1:33" s="522" customFormat="1" ht="15" customHeight="1">
      <c r="A170" s="1220"/>
      <c r="B170" s="1220"/>
      <c r="C170" s="1220"/>
      <c r="D170" s="1220"/>
      <c r="E170" s="907"/>
      <c r="F170" s="903"/>
      <c r="G170" s="903"/>
      <c r="H170" s="903"/>
      <c r="I170" s="899"/>
      <c r="J170" s="896"/>
      <c r="K170" s="906"/>
      <c r="L170" s="538"/>
      <c r="M170" s="551" t="s">
        <v>12</v>
      </c>
      <c r="N170" s="549"/>
      <c r="O170" s="545"/>
      <c r="P170" s="545"/>
      <c r="Q170" s="545"/>
      <c r="R170" s="573"/>
      <c r="S170" s="564"/>
      <c r="T170" s="563"/>
      <c r="U170" s="549"/>
      <c r="V170" s="564"/>
      <c r="W170" s="560"/>
      <c r="X170" s="587"/>
      <c r="Y170" s="587"/>
      <c r="Z170" s="587"/>
      <c r="AA170" s="587"/>
      <c r="AB170" s="587"/>
      <c r="AC170" s="587"/>
      <c r="AD170" s="587"/>
      <c r="AE170" s="587"/>
      <c r="AF170" s="587"/>
      <c r="AG170" s="587"/>
    </row>
    <row r="171" spans="1:33" s="522" customFormat="1" ht="15" customHeight="1">
      <c r="A171" s="1220"/>
      <c r="B171" s="1220"/>
      <c r="C171" s="1220"/>
      <c r="D171" s="907"/>
      <c r="E171" s="907"/>
      <c r="F171" s="903"/>
      <c r="G171" s="903"/>
      <c r="H171" s="903"/>
      <c r="I171" s="899"/>
      <c r="J171" s="896"/>
      <c r="K171" s="906"/>
      <c r="L171" s="538"/>
      <c r="M171" s="550" t="s">
        <v>17</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20"/>
      <c r="B172" s="1220"/>
      <c r="C172" s="907"/>
      <c r="D172" s="907"/>
      <c r="E172" s="907"/>
      <c r="F172" s="907"/>
      <c r="G172" s="912"/>
      <c r="H172" s="899"/>
      <c r="I172" s="910"/>
      <c r="J172" s="896"/>
      <c r="K172" s="911"/>
      <c r="L172" s="538"/>
      <c r="M172" s="549" t="s">
        <v>18</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20"/>
      <c r="B173" s="907"/>
      <c r="C173" s="907"/>
      <c r="D173" s="907"/>
      <c r="E173" s="907"/>
      <c r="F173" s="907"/>
      <c r="G173" s="912"/>
      <c r="H173" s="899"/>
      <c r="I173" s="899"/>
      <c r="J173" s="896"/>
      <c r="K173" s="906"/>
      <c r="L173" s="538"/>
      <c r="M173" s="558" t="s">
        <v>19</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895"/>
      <c r="B174" s="895"/>
      <c r="C174" s="895"/>
      <c r="D174" s="895"/>
      <c r="E174" s="895"/>
      <c r="F174" s="895"/>
      <c r="G174" s="895"/>
      <c r="H174" s="895"/>
      <c r="I174" s="895"/>
      <c r="J174" s="895"/>
      <c r="K174" s="895"/>
      <c r="L174" s="538"/>
      <c r="M174" s="565" t="s">
        <v>308</v>
      </c>
      <c r="N174" s="549"/>
      <c r="O174" s="545"/>
      <c r="P174" s="545"/>
      <c r="Q174" s="545"/>
      <c r="R174" s="573"/>
      <c r="S174" s="564"/>
      <c r="T174" s="563"/>
      <c r="U174" s="549"/>
      <c r="V174" s="757"/>
      <c r="W174" s="757"/>
      <c r="X174" s="757"/>
      <c r="Y174" s="766"/>
      <c r="Z174" s="765"/>
      <c r="AA174" s="764"/>
      <c r="AB174" s="758"/>
      <c r="AC174" s="765"/>
      <c r="AD174" s="762"/>
      <c r="AE174" s="587"/>
      <c r="AF174" s="587"/>
      <c r="AG174" s="587"/>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5" customFormat="1" ht="22.5">
      <c r="A178" s="1220">
        <v>1</v>
      </c>
      <c r="B178" s="980"/>
      <c r="C178" s="980"/>
      <c r="D178" s="980"/>
      <c r="E178" s="980"/>
      <c r="F178" s="980"/>
      <c r="G178" s="981"/>
      <c r="H178" s="981"/>
      <c r="I178" s="983"/>
      <c r="J178" s="975"/>
      <c r="K178" s="975"/>
      <c r="L178" s="724">
        <f>mergeValue(A178)</f>
        <v>1</v>
      </c>
      <c r="M178" s="641" t="s">
        <v>20</v>
      </c>
      <c r="N178" s="716"/>
      <c r="O178" s="1303"/>
      <c r="P178" s="1304"/>
      <c r="Q178" s="1304"/>
      <c r="R178" s="1304"/>
      <c r="S178" s="1304"/>
      <c r="T178" s="1304"/>
      <c r="U178" s="1304"/>
      <c r="V178" s="1304"/>
      <c r="W178" s="1305"/>
      <c r="X178" s="717" t="s">
        <v>475</v>
      </c>
      <c r="Y178" s="719"/>
      <c r="Z178" s="719"/>
      <c r="AA178" s="719"/>
      <c r="AB178" s="719"/>
      <c r="AC178" s="719"/>
      <c r="AD178" s="719"/>
      <c r="AE178" s="719"/>
      <c r="AF178" s="719"/>
      <c r="AG178" s="719"/>
    </row>
    <row r="179" spans="1:47" s="685" customFormat="1" ht="22.5">
      <c r="A179" s="1220"/>
      <c r="B179" s="1220">
        <v>1</v>
      </c>
      <c r="C179" s="980"/>
      <c r="D179" s="980"/>
      <c r="E179" s="980"/>
      <c r="F179" s="980"/>
      <c r="G179" s="985"/>
      <c r="H179" s="982"/>
      <c r="I179" s="987"/>
      <c r="J179" s="972"/>
      <c r="K179" s="971"/>
      <c r="L179" s="724" t="str">
        <f>mergeValue(A179) &amp;"."&amp; mergeValue(B179)</f>
        <v>1.1</v>
      </c>
      <c r="M179" s="692" t="s">
        <v>16</v>
      </c>
      <c r="N179" s="716"/>
      <c r="O179" s="1303"/>
      <c r="P179" s="1304"/>
      <c r="Q179" s="1304"/>
      <c r="R179" s="1304"/>
      <c r="S179" s="1304"/>
      <c r="T179" s="1304"/>
      <c r="U179" s="1304"/>
      <c r="V179" s="1304"/>
      <c r="W179" s="1305"/>
      <c r="X179" s="717" t="s">
        <v>476</v>
      </c>
      <c r="Y179" s="719"/>
      <c r="Z179" s="719"/>
      <c r="AA179" s="719"/>
      <c r="AB179" s="719"/>
      <c r="AC179" s="719"/>
      <c r="AD179" s="719"/>
      <c r="AE179" s="719"/>
      <c r="AF179" s="719"/>
      <c r="AG179" s="719"/>
    </row>
    <row r="180" spans="1:47" s="685" customFormat="1" ht="22.5">
      <c r="A180" s="1220"/>
      <c r="B180" s="1220"/>
      <c r="C180" s="1220">
        <v>1</v>
      </c>
      <c r="D180" s="980"/>
      <c r="E180" s="980"/>
      <c r="F180" s="980"/>
      <c r="G180" s="985"/>
      <c r="H180" s="982"/>
      <c r="I180" s="988"/>
      <c r="J180" s="972"/>
      <c r="K180" s="971"/>
      <c r="L180" s="724" t="str">
        <f>mergeValue(A180) &amp;"."&amp; mergeValue(B180)&amp;"."&amp; mergeValue(C180)</f>
        <v>1.1.1</v>
      </c>
      <c r="M180" s="693" t="s">
        <v>7</v>
      </c>
      <c r="N180" s="716"/>
      <c r="O180" s="1303"/>
      <c r="P180" s="1304"/>
      <c r="Q180" s="1304"/>
      <c r="R180" s="1304"/>
      <c r="S180" s="1304"/>
      <c r="T180" s="1304"/>
      <c r="U180" s="1304"/>
      <c r="V180" s="1304"/>
      <c r="W180" s="1305"/>
      <c r="X180" s="717" t="s">
        <v>631</v>
      </c>
      <c r="Y180" s="719"/>
      <c r="Z180" s="719"/>
      <c r="AA180" s="719"/>
      <c r="AB180" s="719"/>
      <c r="AC180" s="719"/>
      <c r="AD180" s="719"/>
      <c r="AE180" s="719"/>
      <c r="AF180" s="719"/>
      <c r="AG180" s="719"/>
    </row>
    <row r="181" spans="1:47" s="685" customFormat="1" ht="22.5">
      <c r="A181" s="1220"/>
      <c r="B181" s="1220"/>
      <c r="C181" s="1220"/>
      <c r="D181" s="1220">
        <v>1</v>
      </c>
      <c r="E181" s="980"/>
      <c r="F181" s="980"/>
      <c r="G181" s="985"/>
      <c r="H181" s="982"/>
      <c r="I181" s="988"/>
      <c r="J181" s="986"/>
      <c r="K181" s="971"/>
      <c r="L181" s="724" t="str">
        <f>mergeValue(A181) &amp;"."&amp; mergeValue(B181)&amp;"."&amp; mergeValue(C181)&amp;"."&amp; mergeValue(D181)</f>
        <v>1.1.1.1</v>
      </c>
      <c r="M181" s="694" t="s">
        <v>22</v>
      </c>
      <c r="N181" s="716"/>
      <c r="O181" s="1303"/>
      <c r="P181" s="1304"/>
      <c r="Q181" s="1304"/>
      <c r="R181" s="1304"/>
      <c r="S181" s="1304"/>
      <c r="T181" s="1304"/>
      <c r="U181" s="1304"/>
      <c r="V181" s="1304"/>
      <c r="W181" s="1305"/>
      <c r="X181" s="717" t="s">
        <v>684</v>
      </c>
      <c r="Y181" s="719"/>
      <c r="Z181" s="719"/>
      <c r="AA181" s="719"/>
      <c r="AB181" s="719"/>
      <c r="AC181" s="719"/>
      <c r="AD181" s="719"/>
      <c r="AE181" s="719"/>
      <c r="AF181" s="719"/>
      <c r="AG181" s="719"/>
    </row>
    <row r="182" spans="1:47" s="685" customFormat="1" ht="56.25" customHeight="1">
      <c r="A182" s="1220"/>
      <c r="B182" s="1220"/>
      <c r="C182" s="1220"/>
      <c r="D182" s="1220"/>
      <c r="E182" s="980">
        <v>1</v>
      </c>
      <c r="F182" s="980"/>
      <c r="G182" s="985"/>
      <c r="H182" s="982"/>
      <c r="I182" s="988"/>
      <c r="J182" s="986"/>
      <c r="K182" s="976"/>
      <c r="L182" s="724" t="str">
        <f>mergeValue(A182) &amp;"."&amp; mergeValue(B182)&amp;"."&amp; mergeValue(C182)&amp;"."&amp; mergeValue(D182)&amp;"."&amp; mergeValue(E182)</f>
        <v>1.1.1.1.1</v>
      </c>
      <c r="M182" s="1068"/>
      <c r="N182" s="690"/>
      <c r="O182" s="1070"/>
      <c r="P182" s="1071"/>
      <c r="Q182" s="671"/>
      <c r="R182" s="671"/>
      <c r="S182" s="1087"/>
      <c r="T182" s="650" t="s">
        <v>83</v>
      </c>
      <c r="U182" s="1087"/>
      <c r="V182" s="650" t="s">
        <v>83</v>
      </c>
      <c r="W182" s="727"/>
      <c r="X182" s="717" t="s">
        <v>685</v>
      </c>
      <c r="Y182" s="719" t="str">
        <f>strCheckDateTwo(N182:W182)</f>
        <v/>
      </c>
      <c r="Z182" s="719"/>
      <c r="AA182" s="719"/>
      <c r="AB182" s="719"/>
      <c r="AC182" s="719"/>
      <c r="AD182" s="719"/>
      <c r="AE182" s="719"/>
      <c r="AF182" s="719"/>
      <c r="AG182" s="719"/>
    </row>
    <row r="183" spans="1:47" s="685" customFormat="1" ht="14.25" hidden="1" customHeight="1">
      <c r="A183" s="1220"/>
      <c r="B183" s="1220"/>
      <c r="C183" s="1220"/>
      <c r="D183" s="1220"/>
      <c r="E183" s="980"/>
      <c r="F183" s="980"/>
      <c r="G183" s="985"/>
      <c r="H183" s="982"/>
      <c r="I183" s="988"/>
      <c r="J183" s="986"/>
      <c r="K183" s="976"/>
      <c r="L183" s="714"/>
      <c r="M183" s="701"/>
      <c r="N183" s="646"/>
      <c r="O183" s="646"/>
      <c r="P183" s="646"/>
      <c r="Q183" s="646"/>
      <c r="R183" s="718" t="str">
        <f>S182 &amp; "-" &amp; U182</f>
        <v>-</v>
      </c>
      <c r="S183" s="728"/>
      <c r="T183" s="720"/>
      <c r="U183" s="728"/>
      <c r="V183" s="646"/>
      <c r="W183" s="646"/>
      <c r="X183" s="700"/>
      <c r="Y183" s="719"/>
      <c r="Z183" s="719"/>
      <c r="AA183" s="719"/>
      <c r="AB183" s="719"/>
      <c r="AC183" s="719"/>
      <c r="AD183" s="719"/>
      <c r="AE183" s="719"/>
      <c r="AF183" s="719"/>
      <c r="AG183" s="719"/>
    </row>
    <row r="184" spans="1:47" s="685" customFormat="1" ht="15" customHeight="1">
      <c r="A184" s="1220"/>
      <c r="B184" s="1220"/>
      <c r="C184" s="1220"/>
      <c r="D184" s="1220"/>
      <c r="E184" s="980"/>
      <c r="F184" s="980"/>
      <c r="G184" s="985"/>
      <c r="H184" s="982"/>
      <c r="I184" s="988"/>
      <c r="J184" s="986"/>
      <c r="K184" s="976"/>
      <c r="L184" s="688"/>
      <c r="M184" s="697" t="s">
        <v>5</v>
      </c>
      <c r="N184" s="695"/>
      <c r="O184" s="691"/>
      <c r="P184" s="691"/>
      <c r="Q184" s="691"/>
      <c r="R184" s="691"/>
      <c r="S184" s="708"/>
      <c r="T184" s="704"/>
      <c r="U184" s="703"/>
      <c r="V184" s="695"/>
      <c r="W184" s="695"/>
      <c r="X184" s="699"/>
      <c r="Y184" s="719"/>
      <c r="Z184" s="719"/>
      <c r="AA184" s="719"/>
      <c r="AB184" s="719"/>
      <c r="AC184" s="719"/>
      <c r="AD184" s="719"/>
      <c r="AE184" s="719"/>
      <c r="AF184" s="719"/>
      <c r="AG184" s="719"/>
    </row>
    <row r="185" spans="1:47" s="684" customFormat="1" ht="15" customHeight="1">
      <c r="A185" s="1220"/>
      <c r="B185" s="1220"/>
      <c r="C185" s="1220"/>
      <c r="D185" s="984"/>
      <c r="E185" s="984"/>
      <c r="F185" s="984"/>
      <c r="G185" s="985"/>
      <c r="H185" s="984"/>
      <c r="I185" s="988"/>
      <c r="J185" s="974"/>
      <c r="K185" s="978"/>
      <c r="L185" s="688"/>
      <c r="M185" s="696" t="s">
        <v>17</v>
      </c>
      <c r="N185" s="695"/>
      <c r="O185" s="691"/>
      <c r="P185" s="691"/>
      <c r="Q185" s="691"/>
      <c r="R185" s="691"/>
      <c r="S185" s="708"/>
      <c r="T185" s="704"/>
      <c r="U185" s="703"/>
      <c r="V185" s="695"/>
      <c r="W185" s="704"/>
      <c r="X185" s="699"/>
      <c r="Y185" s="721"/>
      <c r="Z185" s="721"/>
      <c r="AA185" s="721"/>
      <c r="AB185" s="721"/>
      <c r="AC185" s="721"/>
      <c r="AD185" s="721"/>
      <c r="AE185" s="721"/>
      <c r="AF185" s="721"/>
      <c r="AG185" s="721"/>
    </row>
    <row r="186" spans="1:47" s="684" customFormat="1" ht="15" customHeight="1">
      <c r="A186" s="1220"/>
      <c r="B186" s="1220"/>
      <c r="C186" s="984"/>
      <c r="D186" s="984"/>
      <c r="E186" s="984"/>
      <c r="F186" s="984"/>
      <c r="G186" s="985"/>
      <c r="H186" s="984"/>
      <c r="I186" s="979"/>
      <c r="J186" s="974"/>
      <c r="K186" s="978"/>
      <c r="L186" s="688"/>
      <c r="M186" s="695" t="s">
        <v>18</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20"/>
      <c r="B187" s="984"/>
      <c r="C187" s="984"/>
      <c r="D187" s="984"/>
      <c r="E187" s="984"/>
      <c r="F187" s="984"/>
      <c r="G187" s="985"/>
      <c r="H187" s="984"/>
      <c r="I187" s="979"/>
      <c r="J187" s="974"/>
      <c r="K187" s="978"/>
      <c r="L187" s="688"/>
      <c r="M187" s="698" t="s">
        <v>19</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970"/>
      <c r="B188" s="970"/>
      <c r="C188" s="970"/>
      <c r="D188" s="970"/>
      <c r="E188" s="970"/>
      <c r="F188" s="970"/>
      <c r="G188" s="977"/>
      <c r="H188" s="978"/>
      <c r="I188" s="973"/>
      <c r="J188" s="974"/>
      <c r="K188" s="970"/>
      <c r="L188" s="688"/>
      <c r="M188" s="705" t="s">
        <v>308</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5" customFormat="1" ht="22.5">
      <c r="A192" s="1220">
        <v>1</v>
      </c>
      <c r="B192" s="1015"/>
      <c r="C192" s="1015"/>
      <c r="D192" s="1015"/>
      <c r="E192" s="1015"/>
      <c r="F192" s="1008"/>
      <c r="G192" s="1014"/>
      <c r="H192" s="1014"/>
      <c r="I192" s="996"/>
      <c r="J192" s="995"/>
      <c r="K192" s="995"/>
      <c r="L192" s="724">
        <f>mergeValue(A192)</f>
        <v>1</v>
      </c>
      <c r="M192" s="641" t="s">
        <v>20</v>
      </c>
      <c r="N192" s="1318"/>
      <c r="O192" s="1319"/>
      <c r="P192" s="1319"/>
      <c r="Q192" s="1319"/>
      <c r="R192" s="1319"/>
      <c r="S192" s="1319"/>
      <c r="T192" s="1319"/>
      <c r="U192" s="1319"/>
      <c r="V192" s="1319"/>
      <c r="W192" s="1319"/>
      <c r="X192" s="1319"/>
      <c r="Y192" s="1319"/>
      <c r="Z192" s="1319"/>
      <c r="AA192" s="1319"/>
      <c r="AB192" s="1319"/>
      <c r="AC192" s="1319"/>
      <c r="AD192" s="1319"/>
      <c r="AE192" s="1319"/>
      <c r="AF192" s="1320"/>
      <c r="AG192" s="717" t="s">
        <v>475</v>
      </c>
      <c r="AH192" s="719"/>
      <c r="AI192" s="719"/>
      <c r="AJ192" s="719"/>
      <c r="AK192" s="719"/>
      <c r="AL192" s="719"/>
      <c r="AM192" s="719"/>
      <c r="AN192" s="719"/>
      <c r="AO192" s="719"/>
      <c r="AP192" s="719"/>
      <c r="AQ192" s="719"/>
      <c r="AR192" s="719"/>
    </row>
    <row r="193" spans="1:46" s="685" customFormat="1" ht="22.5">
      <c r="A193" s="1220"/>
      <c r="B193" s="1220">
        <v>1</v>
      </c>
      <c r="C193" s="1015"/>
      <c r="D193" s="1015"/>
      <c r="E193" s="1015"/>
      <c r="F193" s="1008"/>
      <c r="G193" s="1017"/>
      <c r="H193" s="1018"/>
      <c r="I193" s="997"/>
      <c r="J193" s="992"/>
      <c r="K193" s="990"/>
      <c r="L193" s="724" t="str">
        <f>mergeValue(A193) &amp;"."&amp; mergeValue(B193)</f>
        <v>1.1</v>
      </c>
      <c r="M193" s="692" t="s">
        <v>16</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7" t="s">
        <v>476</v>
      </c>
      <c r="AH193" s="719"/>
      <c r="AI193" s="719"/>
      <c r="AJ193" s="719"/>
      <c r="AK193" s="719"/>
      <c r="AL193" s="719"/>
      <c r="AM193" s="719"/>
      <c r="AN193" s="719"/>
      <c r="AO193" s="719"/>
      <c r="AP193" s="719"/>
      <c r="AQ193" s="719"/>
      <c r="AR193" s="719"/>
    </row>
    <row r="194" spans="1:46" s="685" customFormat="1" ht="22.5">
      <c r="A194" s="1220"/>
      <c r="B194" s="1220"/>
      <c r="C194" s="1220">
        <v>1</v>
      </c>
      <c r="D194" s="1015"/>
      <c r="E194" s="1015"/>
      <c r="F194" s="1008"/>
      <c r="G194" s="1017"/>
      <c r="H194" s="1018"/>
      <c r="I194" s="997"/>
      <c r="J194" s="992"/>
      <c r="K194" s="990"/>
      <c r="L194" s="724" t="str">
        <f>mergeValue(A194) &amp;"."&amp; mergeValue(B194)&amp;"."&amp; mergeValue(C194)</f>
        <v>1.1.1</v>
      </c>
      <c r="M194" s="693" t="s">
        <v>7</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7" t="s">
        <v>631</v>
      </c>
      <c r="AH194" s="719"/>
      <c r="AI194" s="719"/>
      <c r="AJ194" s="719"/>
      <c r="AK194" s="719"/>
      <c r="AL194" s="719"/>
      <c r="AM194" s="719"/>
      <c r="AN194" s="719"/>
      <c r="AO194" s="719"/>
      <c r="AP194" s="719"/>
      <c r="AQ194" s="719"/>
      <c r="AR194" s="719"/>
    </row>
    <row r="195" spans="1:46" s="685" customFormat="1" ht="15" customHeight="1">
      <c r="A195" s="1220"/>
      <c r="B195" s="1220"/>
      <c r="C195" s="1220"/>
      <c r="D195" s="1220">
        <v>1</v>
      </c>
      <c r="E195" s="1015"/>
      <c r="F195" s="1008"/>
      <c r="G195" s="1017"/>
      <c r="H195" s="1018"/>
      <c r="I195" s="997"/>
      <c r="J195" s="992"/>
      <c r="K195" s="990"/>
      <c r="L195" s="724" t="str">
        <f>mergeValue(A195) &amp;"."&amp; mergeValue(B195)&amp;"."&amp; mergeValue(C195)&amp;"."&amp; mergeValue(D195)</f>
        <v>1.1.1.1</v>
      </c>
      <c r="M195" s="694" t="s">
        <v>22</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7" t="s">
        <v>677</v>
      </c>
      <c r="AH195" s="719"/>
      <c r="AI195" s="719"/>
      <c r="AJ195" s="719"/>
      <c r="AK195" s="719"/>
      <c r="AL195" s="719"/>
      <c r="AM195" s="719"/>
      <c r="AN195" s="719"/>
      <c r="AO195" s="719"/>
      <c r="AP195" s="719"/>
      <c r="AQ195" s="719"/>
      <c r="AR195" s="719"/>
    </row>
    <row r="196" spans="1:46" s="685" customFormat="1" ht="17.100000000000001" customHeight="1">
      <c r="A196" s="1220"/>
      <c r="B196" s="1220"/>
      <c r="C196" s="1220"/>
      <c r="D196" s="1220"/>
      <c r="E196" s="1220">
        <v>1</v>
      </c>
      <c r="F196" s="1008"/>
      <c r="G196" s="1017"/>
      <c r="H196" s="1018"/>
      <c r="I196" s="1019"/>
      <c r="J196" s="1009"/>
      <c r="K196" s="1167"/>
      <c r="L196" s="1285" t="str">
        <f>mergeValue(A196) &amp;"."&amp; mergeValue(B196)&amp;"."&amp; mergeValue(C196)&amp;"."&amp; mergeValue(D196)&amp;"."&amp; mergeValue(E196)</f>
        <v>1.1.1.1.1</v>
      </c>
      <c r="M196" s="1286"/>
      <c r="N196" s="1227" t="s">
        <v>84</v>
      </c>
      <c r="O196" s="1293"/>
      <c r="P196" s="1291">
        <v>1</v>
      </c>
      <c r="Q196" s="1340"/>
      <c r="R196" s="1227" t="s">
        <v>84</v>
      </c>
      <c r="S196" s="1293"/>
      <c r="T196" s="1291">
        <v>1</v>
      </c>
      <c r="U196" s="1340"/>
      <c r="V196" s="1227" t="s">
        <v>84</v>
      </c>
      <c r="W196" s="701"/>
      <c r="X196" s="689">
        <v>1</v>
      </c>
      <c r="Y196" s="1092"/>
      <c r="Z196" s="671"/>
      <c r="AA196" s="671"/>
      <c r="AB196" s="1256"/>
      <c r="AC196" s="1227" t="s">
        <v>83</v>
      </c>
      <c r="AD196" s="1256"/>
      <c r="AE196" s="1227" t="s">
        <v>83</v>
      </c>
      <c r="AF196" s="715"/>
      <c r="AG196" s="1288" t="s">
        <v>678</v>
      </c>
      <c r="AH196" s="719" t="str">
        <f>strCheckDate(Z197:AF197)</f>
        <v/>
      </c>
      <c r="AI196" s="722" t="str">
        <f>IF(AND(COUNTIF(AJ191:AJ191,AJ196)&gt;1,AJ196&lt;&gt;""),"ErrUnique:HasDoubleConn","")</f>
        <v/>
      </c>
      <c r="AJ196" s="722"/>
      <c r="AK196" s="722"/>
      <c r="AL196" s="722"/>
      <c r="AM196" s="722"/>
      <c r="AN196" s="722"/>
      <c r="AO196" s="719"/>
      <c r="AP196" s="719"/>
      <c r="AQ196" s="719"/>
      <c r="AR196" s="719"/>
    </row>
    <row r="197" spans="1:46" s="685" customFormat="1" ht="17.100000000000001" customHeight="1">
      <c r="A197" s="1220"/>
      <c r="B197" s="1220"/>
      <c r="C197" s="1220"/>
      <c r="D197" s="1220"/>
      <c r="E197" s="1220"/>
      <c r="F197" s="1008"/>
      <c r="G197" s="1017"/>
      <c r="H197" s="1018"/>
      <c r="I197" s="1019"/>
      <c r="J197" s="1009"/>
      <c r="K197" s="1167"/>
      <c r="L197" s="1285"/>
      <c r="M197" s="1286"/>
      <c r="N197" s="1227"/>
      <c r="O197" s="1293"/>
      <c r="P197" s="1291"/>
      <c r="Q197" s="1340"/>
      <c r="R197" s="1227"/>
      <c r="S197" s="1293"/>
      <c r="T197" s="1291"/>
      <c r="U197" s="1340"/>
      <c r="V197" s="1227"/>
      <c r="W197" s="726"/>
      <c r="X197" s="705"/>
      <c r="Y197" s="705"/>
      <c r="Z197" s="707"/>
      <c r="AA197" s="603" t="str">
        <f>AB196 &amp; "-" &amp; AD196</f>
        <v>-</v>
      </c>
      <c r="AB197" s="1226"/>
      <c r="AC197" s="1227"/>
      <c r="AD197" s="1226"/>
      <c r="AE197" s="1227"/>
      <c r="AF197" s="673"/>
      <c r="AG197" s="1289"/>
      <c r="AH197" s="719"/>
      <c r="AI197" s="722"/>
      <c r="AJ197" s="722"/>
      <c r="AK197" s="722"/>
      <c r="AL197" s="722"/>
      <c r="AM197" s="722"/>
      <c r="AN197" s="722"/>
      <c r="AO197" s="719"/>
      <c r="AP197" s="719"/>
      <c r="AQ197" s="719"/>
      <c r="AR197" s="719"/>
    </row>
    <row r="198" spans="1:46" s="685" customFormat="1" ht="17.100000000000001" customHeight="1">
      <c r="A198" s="1220"/>
      <c r="B198" s="1220"/>
      <c r="C198" s="1220"/>
      <c r="D198" s="1220"/>
      <c r="E198" s="1220"/>
      <c r="F198" s="1008"/>
      <c r="G198" s="1017"/>
      <c r="H198" s="1018"/>
      <c r="I198" s="1019"/>
      <c r="J198" s="1009"/>
      <c r="K198" s="1167"/>
      <c r="L198" s="1285"/>
      <c r="M198" s="1286"/>
      <c r="N198" s="1227"/>
      <c r="O198" s="1293"/>
      <c r="P198" s="1291"/>
      <c r="Q198" s="1340"/>
      <c r="R198" s="1227"/>
      <c r="S198" s="602"/>
      <c r="T198" s="698"/>
      <c r="U198" s="705"/>
      <c r="V198" s="706"/>
      <c r="W198" s="706"/>
      <c r="X198" s="706"/>
      <c r="Y198" s="706"/>
      <c r="Z198" s="707"/>
      <c r="AA198" s="707"/>
      <c r="AB198" s="708"/>
      <c r="AC198" s="704"/>
      <c r="AD198" s="704"/>
      <c r="AE198" s="708"/>
      <c r="AF198" s="704"/>
      <c r="AG198" s="1289"/>
      <c r="AH198" s="719"/>
      <c r="AI198" s="722"/>
      <c r="AJ198" s="722"/>
      <c r="AK198" s="722"/>
      <c r="AL198" s="722"/>
      <c r="AM198" s="722"/>
      <c r="AN198" s="722"/>
      <c r="AO198" s="719"/>
      <c r="AP198" s="719"/>
      <c r="AQ198" s="719"/>
      <c r="AR198" s="719"/>
    </row>
    <row r="199" spans="1:46" s="685" customFormat="1" ht="17.100000000000001" customHeight="1">
      <c r="A199" s="1220"/>
      <c r="B199" s="1220"/>
      <c r="C199" s="1220"/>
      <c r="D199" s="1220"/>
      <c r="E199" s="1220"/>
      <c r="F199" s="1008"/>
      <c r="G199" s="1017"/>
      <c r="H199" s="1018"/>
      <c r="I199" s="1019"/>
      <c r="J199" s="1009"/>
      <c r="K199" s="1167"/>
      <c r="L199" s="1285"/>
      <c r="M199" s="1286"/>
      <c r="N199" s="1227"/>
      <c r="O199" s="709"/>
      <c r="P199" s="711"/>
      <c r="Q199" s="710"/>
      <c r="R199" s="706"/>
      <c r="S199" s="706"/>
      <c r="T199" s="706"/>
      <c r="U199" s="706"/>
      <c r="V199" s="706"/>
      <c r="W199" s="706"/>
      <c r="X199" s="706"/>
      <c r="Y199" s="706"/>
      <c r="Z199" s="707"/>
      <c r="AA199" s="707"/>
      <c r="AB199" s="708"/>
      <c r="AC199" s="704"/>
      <c r="AD199" s="704"/>
      <c r="AE199" s="708"/>
      <c r="AF199" s="704"/>
      <c r="AG199" s="1289"/>
      <c r="AH199" s="719"/>
      <c r="AI199" s="722"/>
      <c r="AJ199" s="722"/>
      <c r="AK199" s="722"/>
      <c r="AL199" s="722"/>
      <c r="AM199" s="722"/>
      <c r="AN199" s="722"/>
      <c r="AO199" s="719"/>
      <c r="AP199" s="719"/>
      <c r="AQ199" s="719"/>
      <c r="AR199" s="719"/>
    </row>
    <row r="200" spans="1:46" s="684" customFormat="1" ht="15" customHeight="1">
      <c r="A200" s="1220"/>
      <c r="B200" s="1220"/>
      <c r="C200" s="1220"/>
      <c r="D200" s="1220"/>
      <c r="E200" s="1016"/>
      <c r="F200" s="1010"/>
      <c r="G200" s="1012"/>
      <c r="H200" s="1010"/>
      <c r="I200" s="1019"/>
      <c r="J200" s="1009"/>
      <c r="K200" s="1003"/>
      <c r="L200" s="688"/>
      <c r="M200" s="697" t="s">
        <v>5</v>
      </c>
      <c r="N200" s="697"/>
      <c r="O200" s="697"/>
      <c r="P200" s="697"/>
      <c r="Q200" s="697"/>
      <c r="R200" s="697"/>
      <c r="S200" s="697"/>
      <c r="T200" s="697"/>
      <c r="U200" s="697"/>
      <c r="V200" s="697"/>
      <c r="W200" s="697"/>
      <c r="X200" s="697"/>
      <c r="Y200" s="697"/>
      <c r="Z200" s="697"/>
      <c r="AA200" s="697"/>
      <c r="AB200" s="697"/>
      <c r="AC200" s="697"/>
      <c r="AD200" s="697"/>
      <c r="AE200" s="697"/>
      <c r="AF200" s="697"/>
      <c r="AG200" s="1290"/>
      <c r="AH200" s="721"/>
      <c r="AI200" s="721"/>
      <c r="AJ200" s="723"/>
      <c r="AK200" s="723"/>
      <c r="AL200" s="723"/>
      <c r="AM200" s="723"/>
      <c r="AN200" s="723"/>
      <c r="AO200" s="721"/>
      <c r="AP200" s="721"/>
      <c r="AQ200" s="721"/>
      <c r="AR200" s="721"/>
    </row>
    <row r="201" spans="1:46" s="684" customFormat="1" ht="15" customHeight="1">
      <c r="A201" s="1220"/>
      <c r="B201" s="1220"/>
      <c r="C201" s="1220"/>
      <c r="D201" s="1016"/>
      <c r="E201" s="1016"/>
      <c r="F201" s="1010"/>
      <c r="G201" s="1017"/>
      <c r="H201" s="1010"/>
      <c r="I201" s="1003"/>
      <c r="J201" s="994"/>
      <c r="K201" s="1003"/>
      <c r="L201" s="688"/>
      <c r="M201" s="696" t="s">
        <v>17</v>
      </c>
      <c r="N201" s="696"/>
      <c r="O201" s="696"/>
      <c r="P201" s="696"/>
      <c r="Q201" s="696"/>
      <c r="R201" s="696"/>
      <c r="S201" s="696"/>
      <c r="T201" s="696"/>
      <c r="U201" s="696"/>
      <c r="V201" s="696"/>
      <c r="W201" s="696"/>
      <c r="X201" s="696"/>
      <c r="Y201" s="696"/>
      <c r="Z201" s="696"/>
      <c r="AA201" s="696"/>
      <c r="AB201" s="696"/>
      <c r="AC201" s="696"/>
      <c r="AD201" s="696"/>
      <c r="AE201" s="696"/>
      <c r="AF201" s="704"/>
      <c r="AG201" s="699"/>
      <c r="AH201" s="721"/>
      <c r="AI201" s="721"/>
      <c r="AJ201" s="723"/>
      <c r="AK201" s="723"/>
      <c r="AL201" s="723"/>
      <c r="AM201" s="723"/>
      <c r="AN201" s="723"/>
      <c r="AO201" s="721"/>
      <c r="AP201" s="721"/>
      <c r="AQ201" s="721"/>
      <c r="AR201" s="721"/>
    </row>
    <row r="202" spans="1:46" s="684" customFormat="1" ht="15" customHeight="1">
      <c r="A202" s="1220"/>
      <c r="B202" s="1220"/>
      <c r="C202" s="1016"/>
      <c r="D202" s="1016"/>
      <c r="E202" s="1016"/>
      <c r="F202" s="1010"/>
      <c r="G202" s="1017"/>
      <c r="H202" s="1010"/>
      <c r="I202" s="1003"/>
      <c r="J202" s="994"/>
      <c r="K202" s="1003"/>
      <c r="L202" s="688"/>
      <c r="M202" s="695" t="s">
        <v>18</v>
      </c>
      <c r="N202" s="695"/>
      <c r="O202" s="695"/>
      <c r="P202" s="695"/>
      <c r="Q202" s="695"/>
      <c r="R202" s="695"/>
      <c r="S202" s="695"/>
      <c r="T202" s="695"/>
      <c r="U202" s="695"/>
      <c r="V202" s="695"/>
      <c r="W202" s="695"/>
      <c r="X202" s="695"/>
      <c r="Y202" s="695"/>
      <c r="Z202" s="691"/>
      <c r="AA202" s="691"/>
      <c r="AB202" s="708"/>
      <c r="AC202" s="704"/>
      <c r="AD202" s="703"/>
      <c r="AE202" s="695"/>
      <c r="AF202" s="704"/>
      <c r="AG202" s="699"/>
      <c r="AH202" s="721"/>
      <c r="AI202" s="721"/>
      <c r="AJ202" s="721"/>
      <c r="AK202" s="721"/>
      <c r="AL202" s="721"/>
      <c r="AM202" s="721"/>
      <c r="AN202" s="721"/>
      <c r="AO202" s="721"/>
      <c r="AP202" s="721"/>
      <c r="AQ202" s="721"/>
      <c r="AR202" s="721"/>
    </row>
    <row r="203" spans="1:46" s="684" customFormat="1" ht="15" customHeight="1">
      <c r="A203" s="1220"/>
      <c r="B203" s="1016"/>
      <c r="C203" s="1016"/>
      <c r="D203" s="1016"/>
      <c r="E203" s="1016"/>
      <c r="F203" s="1010"/>
      <c r="G203" s="1017"/>
      <c r="H203" s="1010"/>
      <c r="I203" s="1003"/>
      <c r="J203" s="994"/>
      <c r="K203" s="1003"/>
      <c r="L203" s="688"/>
      <c r="M203" s="698" t="s">
        <v>19</v>
      </c>
      <c r="N203" s="698"/>
      <c r="O203" s="698"/>
      <c r="P203" s="698"/>
      <c r="Q203" s="698"/>
      <c r="R203" s="698"/>
      <c r="S203" s="698"/>
      <c r="T203" s="698"/>
      <c r="U203" s="698"/>
      <c r="V203" s="698"/>
      <c r="W203" s="698"/>
      <c r="X203" s="698"/>
      <c r="Y203" s="698"/>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989"/>
      <c r="B204" s="989"/>
      <c r="C204" s="989"/>
      <c r="D204" s="989"/>
      <c r="E204" s="989"/>
      <c r="F204" s="989"/>
      <c r="G204" s="1002"/>
      <c r="H204" s="1003"/>
      <c r="I204" s="993"/>
      <c r="J204" s="994"/>
      <c r="K204" s="989"/>
      <c r="L204" s="688"/>
      <c r="M204" s="705" t="s">
        <v>308</v>
      </c>
      <c r="N204" s="705"/>
      <c r="O204" s="705"/>
      <c r="P204" s="705"/>
      <c r="Q204" s="705"/>
      <c r="R204" s="705"/>
      <c r="S204" s="705"/>
      <c r="T204" s="705"/>
      <c r="U204" s="705"/>
      <c r="V204" s="705"/>
      <c r="W204" s="705"/>
      <c r="X204" s="705"/>
      <c r="Y204" s="705"/>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22"/>
      <c r="R206" s="157"/>
      <c r="S206" s="157"/>
      <c r="T206" s="157"/>
      <c r="U206" s="1222"/>
      <c r="V206" s="157"/>
      <c r="W206" s="157"/>
      <c r="X206" s="157"/>
      <c r="Y206" s="1089"/>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22"/>
      <c r="R207" s="157"/>
      <c r="S207" s="157"/>
      <c r="T207" s="157"/>
      <c r="U207" s="1222"/>
      <c r="V207" s="157"/>
      <c r="W207" s="157"/>
      <c r="X207" s="157"/>
      <c r="Y207" s="157"/>
      <c r="Z207" s="157"/>
      <c r="AA207" s="157"/>
      <c r="AB207" s="157"/>
      <c r="AC207" s="157"/>
    </row>
    <row r="208" spans="1:46" ht="15" customHeight="1">
      <c r="G208" s="156"/>
      <c r="H208" s="157"/>
      <c r="I208" s="157"/>
      <c r="J208" s="85"/>
      <c r="K208" s="157"/>
      <c r="L208" s="157"/>
      <c r="M208" s="157"/>
      <c r="N208" s="157"/>
      <c r="O208" s="157"/>
      <c r="Q208" s="1222"/>
      <c r="V208" s="157"/>
      <c r="W208" s="157"/>
      <c r="X208" s="157"/>
      <c r="Z208" s="157"/>
      <c r="AA208" s="157"/>
      <c r="AB208" s="157"/>
      <c r="AC208" s="730"/>
      <c r="AD208" s="157"/>
    </row>
    <row r="209" spans="1:83" ht="15" customHeight="1">
      <c r="G209" s="156"/>
      <c r="H209" s="157"/>
      <c r="I209" s="157"/>
      <c r="J209" s="85"/>
      <c r="K209" s="157"/>
      <c r="L209" s="157"/>
      <c r="M209" s="157"/>
      <c r="N209" s="157"/>
      <c r="O209" s="157"/>
      <c r="Q209" s="224"/>
      <c r="Y209" s="157"/>
      <c r="Z209" s="157"/>
      <c r="AA209" s="157"/>
      <c r="AB209" s="157"/>
      <c r="AC209" s="157"/>
      <c r="AD209" s="157"/>
      <c r="AE209" s="157"/>
    </row>
    <row r="210" spans="1:83" ht="15" customHeight="1">
      <c r="A210" s="731"/>
      <c r="B210" s="731"/>
      <c r="C210" s="731"/>
      <c r="D210" s="731"/>
      <c r="E210" s="731"/>
      <c r="F210" s="731"/>
      <c r="G210" s="734"/>
      <c r="H210" s="735"/>
      <c r="I210" s="735"/>
      <c r="J210" s="732"/>
      <c r="K210" s="735"/>
      <c r="L210" s="735"/>
      <c r="M210" s="735"/>
      <c r="N210" s="1321" t="s">
        <v>84</v>
      </c>
      <c r="O210" s="1293"/>
      <c r="P210" s="1291">
        <v>1</v>
      </c>
      <c r="Q210" s="1306"/>
      <c r="R210" s="1227" t="s">
        <v>83</v>
      </c>
      <c r="S210" s="1322"/>
      <c r="T210" s="1313">
        <v>1</v>
      </c>
      <c r="U210" s="1223"/>
      <c r="V210" s="1227" t="s">
        <v>83</v>
      </c>
      <c r="W210" s="837"/>
      <c r="X210" s="738">
        <v>1</v>
      </c>
      <c r="Y210" s="1089"/>
      <c r="Z210" s="735"/>
      <c r="AA210" s="735"/>
      <c r="AB210" s="735"/>
      <c r="AC210" s="735"/>
      <c r="AD210" s="735"/>
      <c r="AE210" s="731"/>
      <c r="AF210" s="729"/>
      <c r="AG210" s="729"/>
      <c r="AH210" s="729"/>
      <c r="AI210" s="729"/>
      <c r="AJ210" s="729"/>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29"/>
      <c r="BQ210" s="729"/>
      <c r="BR210" s="729"/>
      <c r="BS210" s="729"/>
      <c r="BT210" s="729"/>
      <c r="BU210" s="729"/>
      <c r="BV210" s="729"/>
      <c r="BW210" s="729"/>
      <c r="BX210" s="729"/>
      <c r="BY210" s="729"/>
      <c r="BZ210" s="729"/>
      <c r="CA210" s="729"/>
      <c r="CB210" s="729"/>
      <c r="CC210" s="729"/>
      <c r="CD210" s="729"/>
      <c r="CE210" s="729"/>
    </row>
    <row r="211" spans="1:83" ht="15" customHeight="1">
      <c r="A211" s="731"/>
      <c r="B211" s="731"/>
      <c r="C211" s="731"/>
      <c r="D211" s="731"/>
      <c r="E211" s="731"/>
      <c r="F211" s="731"/>
      <c r="G211" s="734"/>
      <c r="H211" s="735"/>
      <c r="I211" s="735"/>
      <c r="J211" s="732"/>
      <c r="K211" s="735"/>
      <c r="L211" s="735"/>
      <c r="M211" s="735"/>
      <c r="N211" s="1321"/>
      <c r="O211" s="1293"/>
      <c r="P211" s="1291"/>
      <c r="Q211" s="1306"/>
      <c r="R211" s="1227"/>
      <c r="S211" s="1323"/>
      <c r="T211" s="1314"/>
      <c r="U211" s="1223"/>
      <c r="V211" s="1227"/>
      <c r="W211" s="736"/>
      <c r="X211" s="736"/>
      <c r="Y211" s="736" t="s">
        <v>710</v>
      </c>
      <c r="Z211" s="735"/>
      <c r="AA211" s="735"/>
      <c r="AB211" s="735"/>
      <c r="AC211" s="735"/>
      <c r="AD211" s="735"/>
      <c r="AE211" s="735"/>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1"/>
      <c r="O212" s="1293"/>
      <c r="P212" s="1291"/>
      <c r="Q212" s="1306"/>
      <c r="R212" s="1227"/>
      <c r="S212" s="733"/>
      <c r="T212" s="733"/>
      <c r="U212" s="736" t="s">
        <v>711</v>
      </c>
      <c r="V212" s="836"/>
      <c r="W212" s="737"/>
      <c r="X212" s="737"/>
      <c r="Y212" s="737"/>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27"/>
      <c r="O213" s="834"/>
      <c r="P213" s="834"/>
      <c r="Q213" s="835"/>
      <c r="R213" s="836"/>
      <c r="S213" s="737"/>
      <c r="T213" s="737"/>
      <c r="U213" s="737"/>
      <c r="V213" s="737"/>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2" customFormat="1" ht="18.75" customHeight="1">
      <c r="X216" s="721"/>
      <c r="Y216" s="721"/>
      <c r="Z216" s="721"/>
      <c r="AA216" s="721"/>
      <c r="AB216" s="721"/>
      <c r="AC216" s="721"/>
      <c r="AD216" s="721"/>
      <c r="AE216" s="721"/>
      <c r="AF216" s="721"/>
      <c r="AG216" s="721"/>
      <c r="AH216" s="721"/>
      <c r="AI216" s="721"/>
      <c r="AJ216" s="721"/>
    </row>
    <row r="217" spans="1:83" s="35" customFormat="1" ht="17.100000000000001" customHeight="1">
      <c r="G217" s="35" t="s">
        <v>13</v>
      </c>
      <c r="I217" s="35" t="s">
        <v>743</v>
      </c>
      <c r="V217" s="158"/>
      <c r="X217" s="216"/>
      <c r="Y217" s="216"/>
      <c r="Z217" s="216"/>
      <c r="AA217" s="216"/>
      <c r="AB217" s="216"/>
      <c r="AC217" s="216"/>
      <c r="AD217" s="216"/>
      <c r="AE217" s="216"/>
      <c r="AF217" s="216"/>
      <c r="AG217" s="216"/>
      <c r="AH217" s="216"/>
      <c r="AI217" s="216"/>
      <c r="AJ217" s="216"/>
    </row>
    <row r="218" spans="1:83" s="742" customFormat="1" ht="17.100000000000001" customHeight="1">
      <c r="L218" s="122"/>
      <c r="M218" s="122"/>
      <c r="N218" s="122"/>
      <c r="O218" s="122"/>
      <c r="P218" s="122"/>
      <c r="Q218" s="122"/>
      <c r="R218" s="122"/>
      <c r="S218" s="122"/>
      <c r="T218" s="122"/>
      <c r="U218" s="122"/>
      <c r="V218" s="122"/>
      <c r="W218" s="122"/>
      <c r="X218" s="721"/>
      <c r="Y218" s="721"/>
      <c r="Z218" s="721"/>
      <c r="AA218" s="721"/>
      <c r="AB218" s="721"/>
      <c r="AC218" s="721"/>
      <c r="AD218" s="721"/>
      <c r="AE218" s="721"/>
      <c r="AF218" s="721"/>
      <c r="AG218" s="721"/>
      <c r="AH218" s="721"/>
      <c r="AI218" s="721"/>
      <c r="AJ218" s="721"/>
    </row>
    <row r="219" spans="1:83" s="799" customFormat="1" ht="22.5">
      <c r="A219" s="1220">
        <v>1</v>
      </c>
      <c r="B219" s="883"/>
      <c r="C219" s="883"/>
      <c r="D219" s="883"/>
      <c r="E219" s="884"/>
      <c r="F219" s="885"/>
      <c r="G219" s="885"/>
      <c r="H219" s="885"/>
      <c r="I219" s="886"/>
      <c r="J219" s="881"/>
      <c r="K219" s="888"/>
      <c r="L219" s="781">
        <f>mergeValue(A219)</f>
        <v>1</v>
      </c>
      <c r="M219" s="641" t="s">
        <v>20</v>
      </c>
      <c r="N219" s="646"/>
      <c r="O219" s="1257"/>
      <c r="P219" s="1258"/>
      <c r="Q219" s="1258"/>
      <c r="R219" s="1258"/>
      <c r="S219" s="1258"/>
      <c r="T219" s="1258"/>
      <c r="U219" s="1258"/>
      <c r="V219" s="1259"/>
      <c r="W219" s="630" t="s">
        <v>475</v>
      </c>
      <c r="X219" s="808"/>
      <c r="Y219" s="829"/>
      <c r="Z219" s="829" t="str">
        <f t="shared" ref="Z219:Z232" si="3">IF(M219="","",M219 )</f>
        <v>Наименование тарифа</v>
      </c>
      <c r="AA219" s="829"/>
      <c r="AB219" s="829"/>
      <c r="AC219" s="829"/>
      <c r="AD219" s="808"/>
      <c r="AE219" s="808"/>
      <c r="AF219" s="808"/>
      <c r="AG219" s="808"/>
      <c r="AH219" s="808"/>
      <c r="AI219" s="808"/>
      <c r="AJ219" s="808"/>
    </row>
    <row r="220" spans="1:83" s="799" customFormat="1" ht="22.5">
      <c r="A220" s="1220"/>
      <c r="B220" s="1220">
        <v>1</v>
      </c>
      <c r="C220" s="883"/>
      <c r="D220" s="883"/>
      <c r="E220" s="885"/>
      <c r="F220" s="885"/>
      <c r="G220" s="885"/>
      <c r="H220" s="885"/>
      <c r="I220" s="880"/>
      <c r="J220" s="879"/>
      <c r="K220" s="882"/>
      <c r="L220" s="781" t="str">
        <f>mergeValue(A220) &amp;"."&amp; mergeValue(B220)</f>
        <v>1.1</v>
      </c>
      <c r="M220" s="692" t="s">
        <v>16</v>
      </c>
      <c r="N220" s="646"/>
      <c r="O220" s="1257"/>
      <c r="P220" s="1258"/>
      <c r="Q220" s="1258"/>
      <c r="R220" s="1258"/>
      <c r="S220" s="1258"/>
      <c r="T220" s="1258"/>
      <c r="U220" s="1258"/>
      <c r="V220" s="1259"/>
      <c r="W220" s="630" t="s">
        <v>476</v>
      </c>
      <c r="X220" s="808"/>
      <c r="Y220" s="829"/>
      <c r="Z220" s="829" t="str">
        <f t="shared" si="3"/>
        <v>Территория действия тарифа</v>
      </c>
      <c r="AA220" s="829"/>
      <c r="AB220" s="829"/>
      <c r="AC220" s="829"/>
      <c r="AD220" s="808"/>
      <c r="AE220" s="808"/>
      <c r="AF220" s="808"/>
      <c r="AG220" s="808"/>
      <c r="AH220" s="808"/>
      <c r="AI220" s="808"/>
      <c r="AJ220" s="808"/>
    </row>
    <row r="221" spans="1:83" s="799" customFormat="1" ht="22.5">
      <c r="A221" s="1220"/>
      <c r="B221" s="1220"/>
      <c r="C221" s="1220">
        <v>1</v>
      </c>
      <c r="D221" s="883"/>
      <c r="E221" s="885"/>
      <c r="F221" s="885"/>
      <c r="G221" s="885"/>
      <c r="H221" s="885"/>
      <c r="I221" s="887"/>
      <c r="J221" s="879"/>
      <c r="K221" s="882"/>
      <c r="L221" s="781" t="str">
        <f>mergeValue(A221) &amp;"."&amp; mergeValue(B221)&amp;"."&amp; mergeValue(C221)</f>
        <v>1.1.1</v>
      </c>
      <c r="M221" s="693" t="s">
        <v>7</v>
      </c>
      <c r="N221" s="646"/>
      <c r="O221" s="1257"/>
      <c r="P221" s="1258"/>
      <c r="Q221" s="1258"/>
      <c r="R221" s="1258"/>
      <c r="S221" s="1258"/>
      <c r="T221" s="1258"/>
      <c r="U221" s="1258"/>
      <c r="V221" s="1259"/>
      <c r="W221" s="630" t="s">
        <v>631</v>
      </c>
      <c r="X221" s="808"/>
      <c r="Y221" s="829"/>
      <c r="Z221" s="829" t="str">
        <f t="shared" si="3"/>
        <v xml:space="preserve">Наименование системы теплоснабжения </v>
      </c>
      <c r="AA221" s="829"/>
      <c r="AB221" s="829"/>
      <c r="AC221" s="829"/>
      <c r="AD221" s="808"/>
      <c r="AE221" s="808"/>
      <c r="AF221" s="808"/>
      <c r="AG221" s="808"/>
      <c r="AH221" s="808"/>
      <c r="AI221" s="808"/>
      <c r="AJ221" s="808"/>
    </row>
    <row r="222" spans="1:83" s="799" customFormat="1" ht="22.5">
      <c r="A222" s="1220"/>
      <c r="B222" s="1220"/>
      <c r="C222" s="1220"/>
      <c r="D222" s="1220">
        <v>1</v>
      </c>
      <c r="E222" s="885"/>
      <c r="F222" s="885"/>
      <c r="G222" s="885"/>
      <c r="H222" s="885"/>
      <c r="I222" s="887"/>
      <c r="J222" s="879"/>
      <c r="K222" s="882"/>
      <c r="L222" s="781" t="str">
        <f>mergeValue(A222) &amp;"."&amp; mergeValue(B222)&amp;"."&amp; mergeValue(C222)&amp;"."&amp; mergeValue(D222)</f>
        <v>1.1.1.1</v>
      </c>
      <c r="M222" s="694" t="s">
        <v>22</v>
      </c>
      <c r="N222" s="646"/>
      <c r="O222" s="1257"/>
      <c r="P222" s="1258"/>
      <c r="Q222" s="1258"/>
      <c r="R222" s="1258"/>
      <c r="S222" s="1258"/>
      <c r="T222" s="1258"/>
      <c r="U222" s="1258"/>
      <c r="V222" s="1259"/>
      <c r="W222" s="630" t="s">
        <v>632</v>
      </c>
      <c r="X222" s="808"/>
      <c r="Y222" s="829"/>
      <c r="Z222" s="829" t="str">
        <f t="shared" si="3"/>
        <v xml:space="preserve">Источник тепловой энергии  </v>
      </c>
      <c r="AA222" s="829"/>
      <c r="AB222" s="829"/>
      <c r="AC222" s="829"/>
      <c r="AD222" s="808"/>
      <c r="AE222" s="808"/>
      <c r="AF222" s="808"/>
      <c r="AG222" s="808"/>
      <c r="AH222" s="808"/>
      <c r="AI222" s="808"/>
      <c r="AJ222" s="808"/>
    </row>
    <row r="223" spans="1:83" s="799" customFormat="1" ht="101.25">
      <c r="A223" s="1220"/>
      <c r="B223" s="1220"/>
      <c r="C223" s="1220"/>
      <c r="D223" s="1220"/>
      <c r="E223" s="1220">
        <v>1</v>
      </c>
      <c r="F223" s="885"/>
      <c r="G223" s="885"/>
      <c r="H223" s="883">
        <v>1</v>
      </c>
      <c r="I223" s="1220">
        <v>1</v>
      </c>
      <c r="J223" s="885"/>
      <c r="K223" s="890"/>
      <c r="L223" s="781" t="str">
        <f>mergeValue(A223) &amp;"."&amp; mergeValue(B223)&amp;"."&amp; mergeValue(C223)&amp;"."&amp; mergeValue(D223)&amp;"."&amp; mergeValue(E223)</f>
        <v>1.1.1.1.1</v>
      </c>
      <c r="M223" s="554" t="s">
        <v>9</v>
      </c>
      <c r="N223" s="646"/>
      <c r="O223" s="1223"/>
      <c r="P223" s="1224"/>
      <c r="Q223" s="1224"/>
      <c r="R223" s="1224"/>
      <c r="S223" s="1224"/>
      <c r="T223" s="1224"/>
      <c r="U223" s="1224"/>
      <c r="V223" s="1225"/>
      <c r="W223" s="630" t="s">
        <v>636</v>
      </c>
      <c r="X223" s="808"/>
      <c r="Y223" s="829"/>
      <c r="Z223" s="829" t="str">
        <f t="shared" si="3"/>
        <v>Схема подключения теплопотребляющей установки к коллектору источника тепловой энергии</v>
      </c>
      <c r="AA223" s="829"/>
      <c r="AB223" s="829"/>
      <c r="AC223" s="829"/>
      <c r="AD223" s="808"/>
      <c r="AE223" s="808"/>
      <c r="AF223" s="808"/>
      <c r="AG223" s="808"/>
      <c r="AH223" s="808"/>
      <c r="AI223" s="808"/>
      <c r="AJ223" s="808"/>
    </row>
    <row r="224" spans="1:83" s="799" customFormat="1" ht="90">
      <c r="A224" s="1220"/>
      <c r="B224" s="1220"/>
      <c r="C224" s="1220"/>
      <c r="D224" s="1220"/>
      <c r="E224" s="1220"/>
      <c r="F224" s="1220">
        <v>1</v>
      </c>
      <c r="G224" s="883"/>
      <c r="H224" s="883"/>
      <c r="I224" s="1220"/>
      <c r="J224" s="1220">
        <v>1</v>
      </c>
      <c r="K224" s="891"/>
      <c r="L224" s="781" t="str">
        <f>mergeValue(A224) &amp;"."&amp; mergeValue(B224)&amp;"."&amp; mergeValue(C224)&amp;"."&amp; mergeValue(D224)&amp;"."&amp; mergeValue(E224)&amp;"."&amp; mergeValue(F224)</f>
        <v>1.1.1.1.1.1</v>
      </c>
      <c r="M224" s="555" t="s">
        <v>10</v>
      </c>
      <c r="N224" s="646"/>
      <c r="O224" s="1223"/>
      <c r="P224" s="1224"/>
      <c r="Q224" s="1224"/>
      <c r="R224" s="1224"/>
      <c r="S224" s="1224"/>
      <c r="T224" s="1224"/>
      <c r="U224" s="1224"/>
      <c r="V224" s="1225"/>
      <c r="W224" s="630" t="s">
        <v>634</v>
      </c>
      <c r="X224" s="808"/>
      <c r="Y224" s="829"/>
      <c r="Z224" s="829" t="str">
        <f t="shared" si="3"/>
        <v>Группа потребителей</v>
      </c>
      <c r="AA224" s="829"/>
      <c r="AB224" s="829"/>
      <c r="AC224" s="829"/>
      <c r="AD224" s="808"/>
      <c r="AE224" s="808"/>
      <c r="AF224" s="808"/>
      <c r="AG224" s="808"/>
      <c r="AH224" s="808"/>
      <c r="AI224" s="808"/>
      <c r="AJ224" s="808"/>
    </row>
    <row r="225" spans="1:43" s="799" customFormat="1" ht="195.75" customHeight="1">
      <c r="A225" s="1220"/>
      <c r="B225" s="1220"/>
      <c r="C225" s="1220"/>
      <c r="D225" s="1220"/>
      <c r="E225" s="1220"/>
      <c r="F225" s="1220"/>
      <c r="G225" s="883">
        <v>1</v>
      </c>
      <c r="H225" s="883"/>
      <c r="I225" s="1220"/>
      <c r="J225" s="1220"/>
      <c r="K225" s="891">
        <v>1</v>
      </c>
      <c r="L225" s="781" t="str">
        <f>mergeValue(A225) &amp;"."&amp; mergeValue(B225)&amp;"."&amp; mergeValue(C225)&amp;"."&amp; mergeValue(D225)&amp;"."&amp; mergeValue(E225)&amp;"."&amp; mergeValue(F225)&amp;"."&amp; mergeValue(G225)</f>
        <v>1.1.1.1.1.1.1</v>
      </c>
      <c r="M225" s="1065"/>
      <c r="N225" s="646"/>
      <c r="O225" s="763"/>
      <c r="P225" s="763"/>
      <c r="Q225" s="763"/>
      <c r="R225" s="1226"/>
      <c r="S225" s="1227" t="s">
        <v>83</v>
      </c>
      <c r="T225" s="1226"/>
      <c r="U225" s="1227" t="s">
        <v>83</v>
      </c>
      <c r="V225" s="763"/>
      <c r="W225" s="1219" t="s">
        <v>653</v>
      </c>
      <c r="X225" s="808" t="str">
        <f>strCheckDate(O226:V226)</f>
        <v/>
      </c>
      <c r="Y225" s="829"/>
      <c r="Z225" s="829" t="str">
        <f t="shared" si="3"/>
        <v/>
      </c>
      <c r="AA225" s="829"/>
      <c r="AB225" s="829"/>
      <c r="AC225" s="829"/>
      <c r="AD225" s="808"/>
      <c r="AE225" s="808"/>
      <c r="AF225" s="808"/>
      <c r="AG225" s="808"/>
      <c r="AH225" s="808"/>
      <c r="AI225" s="808"/>
      <c r="AJ225" s="808"/>
    </row>
    <row r="226" spans="1:43" s="799" customFormat="1" ht="14.25" hidden="1" customHeight="1">
      <c r="A226" s="1220"/>
      <c r="B226" s="1220"/>
      <c r="C226" s="1220"/>
      <c r="D226" s="1220"/>
      <c r="E226" s="1220"/>
      <c r="F226" s="1220"/>
      <c r="G226" s="883"/>
      <c r="H226" s="883"/>
      <c r="I226" s="1220"/>
      <c r="J226" s="1220"/>
      <c r="K226" s="891"/>
      <c r="L226" s="800"/>
      <c r="M226" s="646"/>
      <c r="N226" s="646"/>
      <c r="O226" s="763"/>
      <c r="P226" s="763"/>
      <c r="Q226" s="769" t="str">
        <f>R225 &amp; "-" &amp; T225</f>
        <v>-</v>
      </c>
      <c r="R226" s="1226"/>
      <c r="S226" s="1227"/>
      <c r="T226" s="1226"/>
      <c r="U226" s="1227"/>
      <c r="V226" s="763"/>
      <c r="W226" s="1219"/>
      <c r="X226" s="808"/>
      <c r="Y226" s="829"/>
      <c r="Z226" s="829" t="str">
        <f t="shared" si="3"/>
        <v/>
      </c>
      <c r="AA226" s="829"/>
      <c r="AB226" s="829"/>
      <c r="AC226" s="829"/>
      <c r="AD226" s="808"/>
      <c r="AE226" s="808"/>
      <c r="AF226" s="808"/>
      <c r="AG226" s="808"/>
      <c r="AH226" s="808"/>
      <c r="AI226" s="808"/>
      <c r="AJ226" s="808"/>
    </row>
    <row r="227" spans="1:43" s="799" customFormat="1" ht="15" customHeight="1">
      <c r="A227" s="1220"/>
      <c r="B227" s="1220"/>
      <c r="C227" s="1220"/>
      <c r="D227" s="1220"/>
      <c r="E227" s="1220"/>
      <c r="F227" s="1220"/>
      <c r="G227" s="885"/>
      <c r="H227" s="883"/>
      <c r="I227" s="1220"/>
      <c r="J227" s="1220"/>
      <c r="K227" s="890"/>
      <c r="L227" s="688"/>
      <c r="M227" s="557" t="s">
        <v>25</v>
      </c>
      <c r="N227" s="765"/>
      <c r="O227" s="765"/>
      <c r="P227" s="765"/>
      <c r="Q227" s="765"/>
      <c r="R227" s="765"/>
      <c r="S227" s="765"/>
      <c r="T227" s="765"/>
      <c r="U227" s="765"/>
      <c r="V227" s="762"/>
      <c r="W227" s="1219"/>
      <c r="X227" s="808"/>
      <c r="Y227" s="829"/>
      <c r="Z227" s="829" t="str">
        <f t="shared" si="3"/>
        <v>Добавить вид теплоносителя (параметры теплоносителя)</v>
      </c>
      <c r="AA227" s="829"/>
      <c r="AB227" s="829"/>
      <c r="AC227" s="829"/>
      <c r="AD227" s="808"/>
      <c r="AE227" s="808"/>
      <c r="AF227" s="808"/>
      <c r="AG227" s="808"/>
      <c r="AH227" s="808"/>
      <c r="AI227" s="808"/>
      <c r="AJ227" s="808"/>
    </row>
    <row r="228" spans="1:43" s="799" customFormat="1" ht="15" customHeight="1">
      <c r="A228" s="1220"/>
      <c r="B228" s="1220"/>
      <c r="C228" s="1220"/>
      <c r="D228" s="1220"/>
      <c r="E228" s="1220"/>
      <c r="F228" s="885"/>
      <c r="G228" s="885"/>
      <c r="H228" s="883"/>
      <c r="I228" s="1220"/>
      <c r="J228" s="885"/>
      <c r="K228" s="890"/>
      <c r="L228" s="688"/>
      <c r="M228" s="556" t="s">
        <v>11</v>
      </c>
      <c r="N228" s="765"/>
      <c r="O228" s="765"/>
      <c r="P228" s="765"/>
      <c r="Q228" s="765"/>
      <c r="R228" s="765"/>
      <c r="S228" s="765"/>
      <c r="T228" s="765"/>
      <c r="U228" s="764"/>
      <c r="V228" s="765"/>
      <c r="W228" s="665"/>
      <c r="X228" s="808"/>
      <c r="Y228" s="829"/>
      <c r="Z228" s="829" t="str">
        <f t="shared" si="3"/>
        <v>Добавить группу потребителей</v>
      </c>
      <c r="AA228" s="829"/>
      <c r="AB228" s="829"/>
      <c r="AC228" s="829"/>
      <c r="AD228" s="808"/>
      <c r="AE228" s="808"/>
      <c r="AF228" s="808"/>
      <c r="AG228" s="808"/>
      <c r="AH228" s="808"/>
      <c r="AI228" s="808"/>
      <c r="AJ228" s="808"/>
    </row>
    <row r="229" spans="1:43" s="799" customFormat="1" ht="15" customHeight="1">
      <c r="A229" s="1220"/>
      <c r="B229" s="1220"/>
      <c r="C229" s="1220"/>
      <c r="D229" s="1220"/>
      <c r="E229" s="889"/>
      <c r="F229" s="885"/>
      <c r="G229" s="885"/>
      <c r="H229" s="885"/>
      <c r="I229" s="881"/>
      <c r="J229" s="878"/>
      <c r="K229" s="888"/>
      <c r="L229" s="688"/>
      <c r="M229" s="760" t="s">
        <v>12</v>
      </c>
      <c r="N229" s="765"/>
      <c r="O229" s="765"/>
      <c r="P229" s="765"/>
      <c r="Q229" s="765"/>
      <c r="R229" s="765"/>
      <c r="S229" s="765"/>
      <c r="T229" s="765"/>
      <c r="U229" s="764"/>
      <c r="V229" s="765"/>
      <c r="W229" s="665"/>
      <c r="X229" s="808"/>
      <c r="Y229" s="829"/>
      <c r="Z229" s="829" t="str">
        <f t="shared" si="3"/>
        <v>Добавить схему подключения</v>
      </c>
      <c r="AA229" s="829"/>
      <c r="AB229" s="829"/>
      <c r="AC229" s="829"/>
      <c r="AD229" s="808"/>
      <c r="AE229" s="808"/>
      <c r="AF229" s="808"/>
      <c r="AG229" s="808"/>
      <c r="AH229" s="808"/>
      <c r="AI229" s="808"/>
      <c r="AJ229" s="808"/>
    </row>
    <row r="230" spans="1:43" s="799" customFormat="1" ht="15" customHeight="1">
      <c r="A230" s="1220"/>
      <c r="B230" s="1220"/>
      <c r="C230" s="1220"/>
      <c r="D230" s="889"/>
      <c r="E230" s="889"/>
      <c r="F230" s="885"/>
      <c r="G230" s="885"/>
      <c r="H230" s="885"/>
      <c r="I230" s="881"/>
      <c r="J230" s="878"/>
      <c r="K230" s="888"/>
      <c r="L230" s="688"/>
      <c r="M230" s="759" t="s">
        <v>17</v>
      </c>
      <c r="N230" s="765"/>
      <c r="O230" s="765"/>
      <c r="P230" s="765"/>
      <c r="Q230" s="765"/>
      <c r="R230" s="765"/>
      <c r="S230" s="765"/>
      <c r="T230" s="765"/>
      <c r="U230" s="764"/>
      <c r="V230" s="765"/>
      <c r="W230" s="665"/>
      <c r="X230" s="808"/>
      <c r="Y230" s="829"/>
      <c r="Z230" s="829" t="str">
        <f t="shared" si="3"/>
        <v>Добавить источник тепловой энергии</v>
      </c>
      <c r="AA230" s="829"/>
      <c r="AB230" s="829"/>
      <c r="AC230" s="829"/>
      <c r="AD230" s="808"/>
      <c r="AE230" s="808"/>
      <c r="AF230" s="808"/>
      <c r="AG230" s="808"/>
      <c r="AH230" s="808"/>
      <c r="AI230" s="808"/>
      <c r="AJ230" s="808"/>
    </row>
    <row r="231" spans="1:43" s="799" customFormat="1" ht="15" customHeight="1">
      <c r="A231" s="1220"/>
      <c r="B231" s="1220"/>
      <c r="C231" s="889"/>
      <c r="D231" s="889"/>
      <c r="E231" s="889"/>
      <c r="F231" s="889"/>
      <c r="G231" s="894"/>
      <c r="H231" s="881"/>
      <c r="I231" s="892"/>
      <c r="J231" s="878"/>
      <c r="K231" s="893"/>
      <c r="L231" s="688"/>
      <c r="M231" s="758" t="s">
        <v>18</v>
      </c>
      <c r="N231" s="765"/>
      <c r="O231" s="765"/>
      <c r="P231" s="765"/>
      <c r="Q231" s="765"/>
      <c r="R231" s="765"/>
      <c r="S231" s="765"/>
      <c r="T231" s="765"/>
      <c r="U231" s="764"/>
      <c r="V231" s="765"/>
      <c r="W231" s="665"/>
      <c r="X231" s="808"/>
      <c r="Y231" s="829"/>
      <c r="Z231" s="829" t="str">
        <f t="shared" si="3"/>
        <v>Добавить наименование системы теплоснабжения</v>
      </c>
      <c r="AA231" s="829"/>
      <c r="AB231" s="829"/>
      <c r="AC231" s="829"/>
      <c r="AD231" s="808"/>
      <c r="AE231" s="808"/>
      <c r="AF231" s="808"/>
      <c r="AG231" s="808"/>
      <c r="AH231" s="808"/>
      <c r="AI231" s="808"/>
      <c r="AJ231" s="808"/>
    </row>
    <row r="232" spans="1:43" s="799" customFormat="1" ht="15" customHeight="1">
      <c r="A232" s="1220"/>
      <c r="B232" s="889"/>
      <c r="C232" s="889"/>
      <c r="D232" s="889"/>
      <c r="E232" s="889"/>
      <c r="F232" s="889"/>
      <c r="G232" s="894"/>
      <c r="H232" s="881"/>
      <c r="I232" s="881"/>
      <c r="J232" s="878"/>
      <c r="K232" s="888"/>
      <c r="L232" s="688"/>
      <c r="M232" s="733" t="s">
        <v>19</v>
      </c>
      <c r="N232" s="765"/>
      <c r="O232" s="765"/>
      <c r="P232" s="765"/>
      <c r="Q232" s="765"/>
      <c r="R232" s="765"/>
      <c r="S232" s="765"/>
      <c r="T232" s="765"/>
      <c r="U232" s="764"/>
      <c r="V232" s="765"/>
      <c r="W232" s="665"/>
      <c r="X232" s="808"/>
      <c r="Y232" s="829"/>
      <c r="Z232" s="829" t="str">
        <f t="shared" si="3"/>
        <v>Добавить территорию действия тарифа</v>
      </c>
      <c r="AA232" s="829"/>
      <c r="AB232" s="829"/>
      <c r="AC232" s="829"/>
      <c r="AD232" s="808"/>
      <c r="AE232" s="808"/>
      <c r="AF232" s="808"/>
      <c r="AG232" s="808"/>
      <c r="AH232" s="808"/>
      <c r="AI232" s="808"/>
      <c r="AJ232" s="808"/>
    </row>
    <row r="233" spans="1:43" s="742" customFormat="1" ht="15" customHeight="1">
      <c r="A233" s="877"/>
      <c r="B233" s="877"/>
      <c r="C233" s="877"/>
      <c r="D233" s="877"/>
      <c r="E233" s="877"/>
      <c r="F233" s="877"/>
      <c r="G233" s="877"/>
      <c r="H233" s="877"/>
      <c r="I233" s="877"/>
      <c r="J233" s="877"/>
      <c r="K233" s="877"/>
      <c r="L233" s="493"/>
      <c r="M233" s="736" t="s">
        <v>308</v>
      </c>
      <c r="N233" s="765"/>
      <c r="O233" s="765"/>
      <c r="P233" s="765"/>
      <c r="Q233" s="765"/>
      <c r="R233" s="765"/>
      <c r="S233" s="765"/>
      <c r="T233" s="765"/>
      <c r="U233" s="764"/>
      <c r="V233" s="765"/>
      <c r="W233" s="765"/>
      <c r="X233" s="765"/>
      <c r="Y233" s="765"/>
      <c r="Z233" s="765"/>
      <c r="AA233" s="765"/>
      <c r="AB233" s="764"/>
      <c r="AC233" s="765"/>
      <c r="AD233" s="665"/>
      <c r="AE233" s="721"/>
      <c r="AF233" s="721"/>
      <c r="AG233" s="721"/>
      <c r="AH233" s="721"/>
    </row>
    <row r="234" spans="1:43" s="989" customFormat="1" ht="18.75" customHeight="1">
      <c r="X234" s="1010"/>
      <c r="Y234" s="1010"/>
      <c r="Z234" s="1010"/>
      <c r="AA234" s="1010"/>
      <c r="AB234" s="1010"/>
      <c r="AC234" s="1010"/>
      <c r="AD234" s="1010"/>
      <c r="AE234" s="1010"/>
      <c r="AF234" s="1010"/>
      <c r="AG234" s="1010"/>
      <c r="AH234" s="1010"/>
      <c r="AI234" s="1010"/>
      <c r="AJ234" s="1010"/>
    </row>
    <row r="235" spans="1:43" s="35" customFormat="1" ht="17.100000000000001" customHeight="1">
      <c r="G235" s="35" t="s">
        <v>13</v>
      </c>
      <c r="I235" s="35" t="s">
        <v>211</v>
      </c>
      <c r="V235" s="158"/>
      <c r="X235" s="216"/>
      <c r="Y235" s="216"/>
      <c r="Z235" s="216"/>
      <c r="AA235" s="216"/>
      <c r="AB235" s="216"/>
      <c r="AC235" s="216"/>
      <c r="AD235" s="216"/>
      <c r="AE235" s="216"/>
      <c r="AF235" s="216"/>
      <c r="AG235" s="216"/>
      <c r="AH235" s="216"/>
      <c r="AI235" s="216"/>
      <c r="AJ235" s="216"/>
    </row>
    <row r="236" spans="1:43" s="989" customFormat="1" ht="17.100000000000001" customHeight="1">
      <c r="L236" s="122"/>
      <c r="M236" s="122"/>
      <c r="N236" s="122"/>
      <c r="O236" s="122"/>
      <c r="P236" s="122"/>
      <c r="Q236" s="122"/>
      <c r="R236" s="122"/>
      <c r="S236" s="122"/>
      <c r="T236" s="122"/>
      <c r="U236" s="122"/>
      <c r="V236" s="122"/>
      <c r="W236" s="122"/>
      <c r="X236" s="1010"/>
      <c r="Y236" s="1010"/>
      <c r="Z236" s="1010"/>
      <c r="AA236" s="1010"/>
      <c r="AB236" s="1010"/>
      <c r="AC236" s="1010"/>
      <c r="AD236" s="1010"/>
      <c r="AE236" s="1010"/>
      <c r="AF236" s="1010"/>
      <c r="AG236" s="1010"/>
      <c r="AH236" s="1010"/>
      <c r="AI236" s="1010"/>
      <c r="AJ236" s="1010"/>
    </row>
    <row r="237" spans="1:43" s="990" customFormat="1" ht="22.5">
      <c r="A237" s="1220">
        <v>1</v>
      </c>
      <c r="B237" s="1015"/>
      <c r="C237" s="1015"/>
      <c r="D237" s="1015"/>
      <c r="E237" s="981"/>
      <c r="F237" s="1026"/>
      <c r="G237" s="1026"/>
      <c r="H237" s="1026"/>
      <c r="I237" s="983"/>
      <c r="J237" s="979"/>
      <c r="K237" s="963"/>
      <c r="L237" s="1030">
        <f>mergeValue(A237)</f>
        <v>1</v>
      </c>
      <c r="M237" s="641" t="s">
        <v>20</v>
      </c>
      <c r="N237" s="646"/>
      <c r="O237" s="1257"/>
      <c r="P237" s="1258"/>
      <c r="Q237" s="1258"/>
      <c r="R237" s="1258"/>
      <c r="S237" s="1258"/>
      <c r="T237" s="1258"/>
      <c r="U237" s="1258"/>
      <c r="V237" s="1258"/>
      <c r="W237" s="1258"/>
      <c r="X237" s="1258"/>
      <c r="Y237" s="1258"/>
      <c r="Z237" s="1258"/>
      <c r="AA237" s="1258"/>
      <c r="AB237" s="1258"/>
      <c r="AC237" s="1259"/>
      <c r="AD237" s="630" t="s">
        <v>475</v>
      </c>
      <c r="AE237" s="1008"/>
      <c r="AF237" s="829"/>
      <c r="AG237" s="829" t="str">
        <f t="shared" ref="AG237:AG250" si="4">IF(M237="","",M237 )</f>
        <v>Наименование тарифа</v>
      </c>
      <c r="AH237" s="829"/>
      <c r="AI237" s="829"/>
      <c r="AJ237" s="829"/>
      <c r="AK237" s="1008"/>
      <c r="AL237" s="1008"/>
      <c r="AM237" s="1008"/>
      <c r="AN237" s="1008"/>
      <c r="AO237" s="1008"/>
      <c r="AP237" s="1008"/>
      <c r="AQ237" s="1008"/>
    </row>
    <row r="238" spans="1:43" s="990" customFormat="1" ht="22.5">
      <c r="A238" s="1220"/>
      <c r="B238" s="1220">
        <v>1</v>
      </c>
      <c r="C238" s="1015"/>
      <c r="D238" s="1015"/>
      <c r="E238" s="1026"/>
      <c r="F238" s="1026"/>
      <c r="G238" s="1026"/>
      <c r="H238" s="1026"/>
      <c r="I238" s="1021"/>
      <c r="J238" s="954"/>
      <c r="K238" s="957"/>
      <c r="L238" s="1030" t="str">
        <f>mergeValue(A238) &amp;"."&amp; mergeValue(B238)</f>
        <v>1.1</v>
      </c>
      <c r="M238" s="692" t="s">
        <v>16</v>
      </c>
      <c r="N238" s="646"/>
      <c r="O238" s="1257"/>
      <c r="P238" s="1258"/>
      <c r="Q238" s="1258"/>
      <c r="R238" s="1258"/>
      <c r="S238" s="1258"/>
      <c r="T238" s="1258"/>
      <c r="U238" s="1258"/>
      <c r="V238" s="1258"/>
      <c r="W238" s="1258"/>
      <c r="X238" s="1258"/>
      <c r="Y238" s="1258"/>
      <c r="Z238" s="1258"/>
      <c r="AA238" s="1258"/>
      <c r="AB238" s="1258"/>
      <c r="AC238" s="1259"/>
      <c r="AD238" s="630" t="s">
        <v>476</v>
      </c>
      <c r="AE238" s="1008"/>
      <c r="AF238" s="829"/>
      <c r="AG238" s="829" t="str">
        <f t="shared" si="4"/>
        <v>Территория действия тарифа</v>
      </c>
      <c r="AH238" s="829"/>
      <c r="AI238" s="829"/>
      <c r="AJ238" s="829"/>
      <c r="AK238" s="1008"/>
      <c r="AL238" s="1008"/>
      <c r="AM238" s="1008"/>
      <c r="AN238" s="1008"/>
      <c r="AO238" s="1008"/>
      <c r="AP238" s="1008"/>
      <c r="AQ238" s="1008"/>
    </row>
    <row r="239" spans="1:43" s="990" customFormat="1" ht="22.5">
      <c r="A239" s="1220"/>
      <c r="B239" s="1220"/>
      <c r="C239" s="1220">
        <v>1</v>
      </c>
      <c r="D239" s="1015"/>
      <c r="E239" s="1026"/>
      <c r="F239" s="1026"/>
      <c r="G239" s="1026"/>
      <c r="H239" s="1026"/>
      <c r="I239" s="962"/>
      <c r="J239" s="954"/>
      <c r="K239" s="957"/>
      <c r="L239" s="1030" t="str">
        <f>mergeValue(A239) &amp;"."&amp; mergeValue(B239)&amp;"."&amp; mergeValue(C239)</f>
        <v>1.1.1</v>
      </c>
      <c r="M239" s="693" t="s">
        <v>7</v>
      </c>
      <c r="N239" s="646"/>
      <c r="O239" s="1257"/>
      <c r="P239" s="1258"/>
      <c r="Q239" s="1258"/>
      <c r="R239" s="1258"/>
      <c r="S239" s="1258"/>
      <c r="T239" s="1258"/>
      <c r="U239" s="1258"/>
      <c r="V239" s="1258"/>
      <c r="W239" s="1258"/>
      <c r="X239" s="1258"/>
      <c r="Y239" s="1258"/>
      <c r="Z239" s="1258"/>
      <c r="AA239" s="1258"/>
      <c r="AB239" s="1258"/>
      <c r="AC239" s="1259"/>
      <c r="AD239" s="630" t="s">
        <v>631</v>
      </c>
      <c r="AE239" s="1008"/>
      <c r="AF239" s="829"/>
      <c r="AG239" s="829" t="str">
        <f t="shared" si="4"/>
        <v xml:space="preserve">Наименование системы теплоснабжения </v>
      </c>
      <c r="AH239" s="829"/>
      <c r="AI239" s="829"/>
      <c r="AJ239" s="829"/>
      <c r="AK239" s="1008"/>
      <c r="AL239" s="1008"/>
      <c r="AM239" s="1008"/>
      <c r="AN239" s="1008"/>
      <c r="AO239" s="1008"/>
      <c r="AP239" s="1008"/>
      <c r="AQ239" s="1008"/>
    </row>
    <row r="240" spans="1:43" s="990" customFormat="1" ht="22.5">
      <c r="A240" s="1220"/>
      <c r="B240" s="1220"/>
      <c r="C240" s="1220"/>
      <c r="D240" s="1220">
        <v>1</v>
      </c>
      <c r="E240" s="1026"/>
      <c r="F240" s="1026"/>
      <c r="G240" s="1026"/>
      <c r="H240" s="1026"/>
      <c r="I240" s="962"/>
      <c r="J240" s="954"/>
      <c r="K240" s="957"/>
      <c r="L240" s="1030" t="str">
        <f>mergeValue(A240) &amp;"."&amp; mergeValue(B240)&amp;"."&amp; mergeValue(C240)&amp;"."&amp; mergeValue(D240)</f>
        <v>1.1.1.1</v>
      </c>
      <c r="M240" s="694" t="s">
        <v>22</v>
      </c>
      <c r="N240" s="646"/>
      <c r="O240" s="1257"/>
      <c r="P240" s="1258"/>
      <c r="Q240" s="1258"/>
      <c r="R240" s="1258"/>
      <c r="S240" s="1258"/>
      <c r="T240" s="1258"/>
      <c r="U240" s="1258"/>
      <c r="V240" s="1258"/>
      <c r="W240" s="1258"/>
      <c r="X240" s="1258"/>
      <c r="Y240" s="1258"/>
      <c r="Z240" s="1258"/>
      <c r="AA240" s="1258"/>
      <c r="AB240" s="1258"/>
      <c r="AC240" s="1259"/>
      <c r="AD240" s="630" t="s">
        <v>632</v>
      </c>
      <c r="AE240" s="1008"/>
      <c r="AF240" s="829"/>
      <c r="AG240" s="829" t="str">
        <f t="shared" si="4"/>
        <v xml:space="preserve">Источник тепловой энергии  </v>
      </c>
      <c r="AH240" s="829"/>
      <c r="AI240" s="829"/>
      <c r="AJ240" s="829"/>
      <c r="AK240" s="1008"/>
      <c r="AL240" s="1008"/>
      <c r="AM240" s="1008"/>
      <c r="AN240" s="1008"/>
      <c r="AO240" s="1008"/>
      <c r="AP240" s="1008"/>
      <c r="AQ240" s="1008"/>
    </row>
    <row r="241" spans="1:43" s="990" customFormat="1" ht="101.25">
      <c r="A241" s="1220"/>
      <c r="B241" s="1220"/>
      <c r="C241" s="1220"/>
      <c r="D241" s="1220"/>
      <c r="E241" s="1220">
        <v>1</v>
      </c>
      <c r="F241" s="1026"/>
      <c r="G241" s="1026"/>
      <c r="H241" s="1015">
        <v>1</v>
      </c>
      <c r="I241" s="1220">
        <v>1</v>
      </c>
      <c r="J241" s="1026"/>
      <c r="K241" s="965"/>
      <c r="L241" s="1030" t="str">
        <f>mergeValue(A241) &amp;"."&amp; mergeValue(B241)&amp;"."&amp; mergeValue(C241)&amp;"."&amp; mergeValue(D241)&amp;"."&amp; mergeValue(E241)</f>
        <v>1.1.1.1.1</v>
      </c>
      <c r="M241" s="554" t="s">
        <v>9</v>
      </c>
      <c r="N241" s="646"/>
      <c r="O241" s="1223"/>
      <c r="P241" s="1224"/>
      <c r="Q241" s="1224"/>
      <c r="R241" s="1224"/>
      <c r="S241" s="1224"/>
      <c r="T241" s="1224"/>
      <c r="U241" s="1224"/>
      <c r="V241" s="1224"/>
      <c r="W241" s="1224"/>
      <c r="X241" s="1224"/>
      <c r="Y241" s="1224"/>
      <c r="Z241" s="1224"/>
      <c r="AA241" s="1224"/>
      <c r="AB241" s="1224"/>
      <c r="AC241" s="1225"/>
      <c r="AD241" s="630" t="s">
        <v>636</v>
      </c>
      <c r="AE241" s="1008"/>
      <c r="AF241" s="829"/>
      <c r="AG241" s="829" t="str">
        <f t="shared" si="4"/>
        <v>Схема подключения теплопотребляющей установки к коллектору источника тепловой энергии</v>
      </c>
      <c r="AH241" s="829"/>
      <c r="AI241" s="829"/>
      <c r="AJ241" s="829"/>
      <c r="AK241" s="1008"/>
      <c r="AL241" s="1008"/>
      <c r="AM241" s="1008"/>
      <c r="AN241" s="1008"/>
      <c r="AO241" s="1008"/>
      <c r="AP241" s="1008"/>
      <c r="AQ241" s="1008"/>
    </row>
    <row r="242" spans="1:43" s="990" customFormat="1" ht="90">
      <c r="A242" s="1220"/>
      <c r="B242" s="1220"/>
      <c r="C242" s="1220"/>
      <c r="D242" s="1220"/>
      <c r="E242" s="1220"/>
      <c r="F242" s="1220">
        <v>1</v>
      </c>
      <c r="G242" s="1015"/>
      <c r="H242" s="1015"/>
      <c r="I242" s="1220"/>
      <c r="J242" s="1220">
        <v>1</v>
      </c>
      <c r="K242" s="966"/>
      <c r="L242" s="1030" t="str">
        <f>mergeValue(A242) &amp;"."&amp; mergeValue(B242)&amp;"."&amp; mergeValue(C242)&amp;"."&amp; mergeValue(D242)&amp;"."&amp; mergeValue(E242)&amp;"."&amp; mergeValue(F242)</f>
        <v>1.1.1.1.1.1</v>
      </c>
      <c r="M242" s="555" t="s">
        <v>10</v>
      </c>
      <c r="N242" s="646"/>
      <c r="O242" s="1223"/>
      <c r="P242" s="1224"/>
      <c r="Q242" s="1224"/>
      <c r="R242" s="1224"/>
      <c r="S242" s="1224"/>
      <c r="T242" s="1224"/>
      <c r="U242" s="1224"/>
      <c r="V242" s="1224"/>
      <c r="W242" s="1224"/>
      <c r="X242" s="1224"/>
      <c r="Y242" s="1224"/>
      <c r="Z242" s="1224"/>
      <c r="AA242" s="1224"/>
      <c r="AB242" s="1224"/>
      <c r="AC242" s="1225"/>
      <c r="AD242" s="630" t="s">
        <v>634</v>
      </c>
      <c r="AE242" s="1008"/>
      <c r="AF242" s="829"/>
      <c r="AG242" s="829" t="str">
        <f t="shared" si="4"/>
        <v>Группа потребителей</v>
      </c>
      <c r="AH242" s="829"/>
      <c r="AI242" s="829"/>
      <c r="AJ242" s="829"/>
      <c r="AK242" s="1008"/>
      <c r="AL242" s="1008"/>
      <c r="AM242" s="1008"/>
      <c r="AN242" s="1008"/>
      <c r="AO242" s="1008"/>
      <c r="AP242" s="1008"/>
      <c r="AQ242" s="1008"/>
    </row>
    <row r="243" spans="1:43" s="990" customFormat="1" ht="189" customHeight="1">
      <c r="A243" s="1220"/>
      <c r="B243" s="1220"/>
      <c r="C243" s="1220"/>
      <c r="D243" s="1220"/>
      <c r="E243" s="1220"/>
      <c r="F243" s="1220"/>
      <c r="G243" s="1015">
        <v>1</v>
      </c>
      <c r="H243" s="1015"/>
      <c r="I243" s="1220"/>
      <c r="J243" s="1220"/>
      <c r="K243" s="966">
        <v>1</v>
      </c>
      <c r="L243" s="1030" t="str">
        <f>mergeValue(A243) &amp;"."&amp; mergeValue(B243)&amp;"."&amp; mergeValue(C243)&amp;"."&amp; mergeValue(D243)&amp;"."&amp; mergeValue(E243)&amp;"."&amp; mergeValue(F243)&amp;"."&amp; mergeValue(G243)</f>
        <v>1.1.1.1.1.1.1</v>
      </c>
      <c r="M243" s="1065"/>
      <c r="N243" s="646"/>
      <c r="O243" s="683"/>
      <c r="P243" s="763"/>
      <c r="Q243" s="1090"/>
      <c r="R243" s="1226"/>
      <c r="S243" s="1227" t="s">
        <v>83</v>
      </c>
      <c r="T243" s="1226"/>
      <c r="U243" s="1227" t="s">
        <v>83</v>
      </c>
      <c r="V243" s="683"/>
      <c r="W243" s="763"/>
      <c r="X243" s="1090"/>
      <c r="Y243" s="1226"/>
      <c r="Z243" s="1227" t="s">
        <v>83</v>
      </c>
      <c r="AA243" s="1226"/>
      <c r="AB243" s="1227" t="s">
        <v>84</v>
      </c>
      <c r="AC243" s="763"/>
      <c r="AD243" s="1237" t="s">
        <v>653</v>
      </c>
      <c r="AE243" s="1008" t="str">
        <f>strCheckDate(O244:AC244)</f>
        <v/>
      </c>
      <c r="AF243" s="829"/>
      <c r="AG243" s="829" t="str">
        <f t="shared" si="4"/>
        <v/>
      </c>
      <c r="AH243" s="829"/>
      <c r="AI243" s="829"/>
      <c r="AJ243" s="829"/>
      <c r="AK243" s="1008"/>
      <c r="AL243" s="1008"/>
      <c r="AM243" s="1008"/>
      <c r="AN243" s="1008"/>
      <c r="AO243" s="1008"/>
      <c r="AP243" s="1008"/>
      <c r="AQ243" s="1008"/>
    </row>
    <row r="244" spans="1:43" s="990" customFormat="1" ht="11.25" hidden="1" customHeight="1">
      <c r="A244" s="1220"/>
      <c r="B244" s="1220"/>
      <c r="C244" s="1220"/>
      <c r="D244" s="1220"/>
      <c r="E244" s="1220"/>
      <c r="F244" s="1220"/>
      <c r="G244" s="1015"/>
      <c r="H244" s="1015"/>
      <c r="I244" s="1220"/>
      <c r="J244" s="1220"/>
      <c r="K244" s="966"/>
      <c r="L244" s="800"/>
      <c r="M244" s="646"/>
      <c r="N244" s="646"/>
      <c r="O244" s="763"/>
      <c r="P244" s="763"/>
      <c r="Q244" s="769" t="str">
        <f>R243 &amp; "-" &amp; T243</f>
        <v>-</v>
      </c>
      <c r="R244" s="1226"/>
      <c r="S244" s="1227"/>
      <c r="T244" s="1226"/>
      <c r="U244" s="1227"/>
      <c r="V244" s="763"/>
      <c r="W244" s="763"/>
      <c r="X244" s="769" t="str">
        <f>Y243 &amp; "-" &amp; AA243</f>
        <v>-</v>
      </c>
      <c r="Y244" s="1226"/>
      <c r="Z244" s="1227"/>
      <c r="AA244" s="1226"/>
      <c r="AB244" s="1227"/>
      <c r="AC244" s="763"/>
      <c r="AD244" s="1238"/>
      <c r="AE244" s="1008"/>
      <c r="AF244" s="829"/>
      <c r="AG244" s="829" t="str">
        <f t="shared" si="4"/>
        <v/>
      </c>
      <c r="AH244" s="829"/>
      <c r="AI244" s="829"/>
      <c r="AJ244" s="829"/>
      <c r="AK244" s="1008"/>
      <c r="AL244" s="1008"/>
      <c r="AM244" s="1008"/>
      <c r="AN244" s="1008"/>
      <c r="AO244" s="1008"/>
      <c r="AP244" s="1008"/>
      <c r="AQ244" s="1008"/>
    </row>
    <row r="245" spans="1:43" s="990" customFormat="1" ht="15" customHeight="1">
      <c r="A245" s="1220"/>
      <c r="B245" s="1220"/>
      <c r="C245" s="1220"/>
      <c r="D245" s="1220"/>
      <c r="E245" s="1220"/>
      <c r="F245" s="1220"/>
      <c r="G245" s="1026"/>
      <c r="H245" s="1015"/>
      <c r="I245" s="1220"/>
      <c r="J245" s="1220"/>
      <c r="K245" s="965"/>
      <c r="L245" s="688"/>
      <c r="M245" s="557" t="s">
        <v>25</v>
      </c>
      <c r="N245" s="1006"/>
      <c r="O245" s="1006"/>
      <c r="P245" s="1006"/>
      <c r="Q245" s="1006"/>
      <c r="R245" s="1006"/>
      <c r="S245" s="1006"/>
      <c r="T245" s="1006"/>
      <c r="U245" s="1006"/>
      <c r="V245" s="1006"/>
      <c r="W245" s="1006"/>
      <c r="X245" s="1006"/>
      <c r="Y245" s="1006"/>
      <c r="Z245" s="1006"/>
      <c r="AA245" s="1006"/>
      <c r="AB245" s="1006"/>
      <c r="AC245" s="762"/>
      <c r="AD245" s="1239"/>
      <c r="AE245" s="1008"/>
      <c r="AF245" s="829"/>
      <c r="AG245" s="829" t="str">
        <f t="shared" si="4"/>
        <v>Добавить вид теплоносителя (параметры теплоносителя)</v>
      </c>
      <c r="AH245" s="829"/>
      <c r="AI245" s="829"/>
      <c r="AJ245" s="829"/>
      <c r="AK245" s="1008"/>
      <c r="AL245" s="1008"/>
      <c r="AM245" s="1008"/>
      <c r="AN245" s="1008"/>
      <c r="AO245" s="1008"/>
      <c r="AP245" s="1008"/>
      <c r="AQ245" s="1008"/>
    </row>
    <row r="246" spans="1:43" s="990" customFormat="1" ht="15" customHeight="1">
      <c r="A246" s="1220"/>
      <c r="B246" s="1220"/>
      <c r="C246" s="1220"/>
      <c r="D246" s="1220"/>
      <c r="E246" s="1220"/>
      <c r="F246" s="1026"/>
      <c r="G246" s="1026"/>
      <c r="H246" s="1015"/>
      <c r="I246" s="1220"/>
      <c r="J246" s="1026"/>
      <c r="K246" s="965"/>
      <c r="L246" s="688"/>
      <c r="M246" s="556" t="s">
        <v>11</v>
      </c>
      <c r="N246" s="1006"/>
      <c r="O246" s="1006"/>
      <c r="P246" s="1006"/>
      <c r="Q246" s="1006"/>
      <c r="R246" s="1006"/>
      <c r="S246" s="1006"/>
      <c r="T246" s="1006"/>
      <c r="U246" s="1005"/>
      <c r="V246" s="1006"/>
      <c r="W246" s="1006"/>
      <c r="X246" s="1006"/>
      <c r="Y246" s="1006"/>
      <c r="Z246" s="1006"/>
      <c r="AA246" s="1006"/>
      <c r="AB246" s="1005"/>
      <c r="AC246" s="1006"/>
      <c r="AD246" s="665"/>
      <c r="AE246" s="1008"/>
      <c r="AF246" s="829"/>
      <c r="AG246" s="829" t="str">
        <f t="shared" si="4"/>
        <v>Добавить группу потребителей</v>
      </c>
      <c r="AH246" s="829"/>
      <c r="AI246" s="829"/>
      <c r="AJ246" s="829"/>
      <c r="AK246" s="1008"/>
      <c r="AL246" s="1008"/>
      <c r="AM246" s="1008"/>
      <c r="AN246" s="1008"/>
      <c r="AO246" s="1008"/>
      <c r="AP246" s="1008"/>
      <c r="AQ246" s="1008"/>
    </row>
    <row r="247" spans="1:43" s="990" customFormat="1" ht="15" customHeight="1">
      <c r="A247" s="1220"/>
      <c r="B247" s="1220"/>
      <c r="C247" s="1220"/>
      <c r="D247" s="1220"/>
      <c r="E247" s="964"/>
      <c r="F247" s="1026"/>
      <c r="G247" s="1026"/>
      <c r="H247" s="1026"/>
      <c r="I247" s="979"/>
      <c r="J247" s="994"/>
      <c r="K247" s="963"/>
      <c r="L247" s="688"/>
      <c r="M247" s="1001" t="s">
        <v>12</v>
      </c>
      <c r="N247" s="1006"/>
      <c r="O247" s="1006"/>
      <c r="P247" s="1006"/>
      <c r="Q247" s="1006"/>
      <c r="R247" s="1006"/>
      <c r="S247" s="1006"/>
      <c r="T247" s="1006"/>
      <c r="U247" s="1005"/>
      <c r="V247" s="1006"/>
      <c r="W247" s="1006"/>
      <c r="X247" s="1006"/>
      <c r="Y247" s="1006"/>
      <c r="Z247" s="1006"/>
      <c r="AA247" s="1006"/>
      <c r="AB247" s="1005"/>
      <c r="AC247" s="1006"/>
      <c r="AD247" s="665"/>
      <c r="AE247" s="1008"/>
      <c r="AF247" s="829"/>
      <c r="AG247" s="829" t="str">
        <f t="shared" si="4"/>
        <v>Добавить схему подключения</v>
      </c>
      <c r="AH247" s="829"/>
      <c r="AI247" s="829"/>
      <c r="AJ247" s="829"/>
      <c r="AK247" s="1008"/>
      <c r="AL247" s="1008"/>
      <c r="AM247" s="1008"/>
      <c r="AN247" s="1008"/>
      <c r="AO247" s="1008"/>
      <c r="AP247" s="1008"/>
      <c r="AQ247" s="1008"/>
    </row>
    <row r="248" spans="1:43" s="990" customFormat="1" ht="15" customHeight="1">
      <c r="A248" s="1220"/>
      <c r="B248" s="1220"/>
      <c r="C248" s="1220"/>
      <c r="D248" s="964"/>
      <c r="E248" s="964"/>
      <c r="F248" s="1026"/>
      <c r="G248" s="1026"/>
      <c r="H248" s="1026"/>
      <c r="I248" s="979"/>
      <c r="J248" s="994"/>
      <c r="K248" s="963"/>
      <c r="L248" s="688"/>
      <c r="M248" s="1000" t="s">
        <v>17</v>
      </c>
      <c r="N248" s="1006"/>
      <c r="O248" s="1006"/>
      <c r="P248" s="1006"/>
      <c r="Q248" s="1006"/>
      <c r="R248" s="1006"/>
      <c r="S248" s="1006"/>
      <c r="T248" s="1006"/>
      <c r="U248" s="1005"/>
      <c r="V248" s="1006"/>
      <c r="W248" s="1006"/>
      <c r="X248" s="1006"/>
      <c r="Y248" s="1006"/>
      <c r="Z248" s="1006"/>
      <c r="AA248" s="1006"/>
      <c r="AB248" s="1005"/>
      <c r="AC248" s="1006"/>
      <c r="AD248" s="665"/>
      <c r="AE248" s="1008"/>
      <c r="AF248" s="829"/>
      <c r="AG248" s="829" t="str">
        <f t="shared" si="4"/>
        <v>Добавить источник тепловой энергии</v>
      </c>
      <c r="AH248" s="829"/>
      <c r="AI248" s="829"/>
      <c r="AJ248" s="829"/>
      <c r="AK248" s="1008"/>
      <c r="AL248" s="1008"/>
      <c r="AM248" s="1008"/>
      <c r="AN248" s="1008"/>
      <c r="AO248" s="1008"/>
      <c r="AP248" s="1008"/>
      <c r="AQ248" s="1008"/>
    </row>
    <row r="249" spans="1:43" s="990" customFormat="1" ht="15" customHeight="1">
      <c r="A249" s="1220"/>
      <c r="B249" s="1220"/>
      <c r="C249" s="964"/>
      <c r="D249" s="964"/>
      <c r="E249" s="964"/>
      <c r="F249" s="964"/>
      <c r="G249" s="969"/>
      <c r="H249" s="979"/>
      <c r="I249" s="967"/>
      <c r="J249" s="994"/>
      <c r="K249" s="968"/>
      <c r="L249" s="688"/>
      <c r="M249" s="999" t="s">
        <v>18</v>
      </c>
      <c r="N249" s="1006"/>
      <c r="O249" s="1006"/>
      <c r="P249" s="1006"/>
      <c r="Q249" s="1006"/>
      <c r="R249" s="1006"/>
      <c r="S249" s="1006"/>
      <c r="T249" s="1006"/>
      <c r="U249" s="1005"/>
      <c r="V249" s="1006"/>
      <c r="W249" s="1006"/>
      <c r="X249" s="1006"/>
      <c r="Y249" s="1006"/>
      <c r="Z249" s="1006"/>
      <c r="AA249" s="1006"/>
      <c r="AB249" s="1005"/>
      <c r="AC249" s="1006"/>
      <c r="AD249" s="665"/>
      <c r="AE249" s="1008"/>
      <c r="AF249" s="829"/>
      <c r="AG249" s="829" t="str">
        <f t="shared" si="4"/>
        <v>Добавить наименование системы теплоснабжения</v>
      </c>
      <c r="AH249" s="829"/>
      <c r="AI249" s="829"/>
      <c r="AJ249" s="829"/>
      <c r="AK249" s="1008"/>
      <c r="AL249" s="1008"/>
      <c r="AM249" s="1008"/>
      <c r="AN249" s="1008"/>
      <c r="AO249" s="1008"/>
      <c r="AP249" s="1008"/>
      <c r="AQ249" s="1008"/>
    </row>
    <row r="250" spans="1:43" s="990" customFormat="1" ht="15" customHeight="1">
      <c r="A250" s="1220"/>
      <c r="B250" s="964"/>
      <c r="C250" s="964"/>
      <c r="D250" s="964"/>
      <c r="E250" s="964"/>
      <c r="F250" s="964"/>
      <c r="G250" s="969"/>
      <c r="H250" s="979"/>
      <c r="I250" s="979"/>
      <c r="J250" s="994"/>
      <c r="K250" s="963"/>
      <c r="L250" s="688"/>
      <c r="M250" s="733" t="s">
        <v>19</v>
      </c>
      <c r="N250" s="1006"/>
      <c r="O250" s="1006"/>
      <c r="P250" s="1006"/>
      <c r="Q250" s="1006"/>
      <c r="R250" s="1006"/>
      <c r="S250" s="1006"/>
      <c r="T250" s="1006"/>
      <c r="U250" s="1005"/>
      <c r="V250" s="1006"/>
      <c r="W250" s="1006"/>
      <c r="X250" s="1006"/>
      <c r="Y250" s="1006"/>
      <c r="Z250" s="1006"/>
      <c r="AA250" s="1006"/>
      <c r="AB250" s="1005"/>
      <c r="AC250" s="1006"/>
      <c r="AD250" s="665"/>
      <c r="AE250" s="1008"/>
      <c r="AF250" s="829"/>
      <c r="AG250" s="829" t="str">
        <f t="shared" si="4"/>
        <v>Добавить территорию действия тарифа</v>
      </c>
      <c r="AH250" s="829"/>
      <c r="AI250" s="829"/>
      <c r="AJ250" s="829"/>
      <c r="AK250" s="1008"/>
      <c r="AL250" s="1008"/>
      <c r="AM250" s="1008"/>
      <c r="AN250" s="1008"/>
      <c r="AO250" s="1008"/>
      <c r="AP250" s="1008"/>
      <c r="AQ250" s="1008"/>
    </row>
    <row r="251" spans="1:43" s="989" customFormat="1" ht="15" customHeight="1">
      <c r="L251" s="493"/>
      <c r="M251" s="736" t="s">
        <v>308</v>
      </c>
      <c r="N251" s="1006"/>
      <c r="O251" s="1006"/>
      <c r="P251" s="1006"/>
      <c r="Q251" s="1006"/>
      <c r="R251" s="1006"/>
      <c r="S251" s="1006"/>
      <c r="T251" s="1006"/>
      <c r="U251" s="1005"/>
      <c r="V251" s="1006"/>
      <c r="W251" s="665"/>
      <c r="X251" s="1010"/>
      <c r="Y251" s="1010"/>
      <c r="Z251" s="1010"/>
      <c r="AA251" s="1010"/>
      <c r="AB251" s="1010"/>
      <c r="AC251" s="1010"/>
      <c r="AD251" s="1010"/>
      <c r="AE251" s="1010"/>
      <c r="AF251" s="1010"/>
      <c r="AG251" s="1010"/>
      <c r="AH251" s="1010"/>
    </row>
    <row r="252" spans="1:43" s="597" customFormat="1" ht="15" customHeight="1">
      <c r="A252" s="596"/>
      <c r="B252" s="596"/>
      <c r="C252" s="596"/>
      <c r="D252" s="596"/>
      <c r="E252" s="596"/>
      <c r="F252" s="596"/>
      <c r="G252" s="595"/>
      <c r="H252" s="596"/>
      <c r="I252" s="407"/>
      <c r="J252" s="682"/>
      <c r="K252" s="407"/>
      <c r="L252" s="598"/>
      <c r="M252" s="676"/>
      <c r="N252" s="775"/>
      <c r="O252" s="775"/>
      <c r="P252" s="775"/>
      <c r="Q252" s="775"/>
      <c r="R252" s="775"/>
      <c r="S252" s="775"/>
      <c r="T252" s="775"/>
      <c r="U252" s="680"/>
      <c r="V252" s="775"/>
      <c r="W252" s="775"/>
      <c r="X252" s="775"/>
      <c r="Y252" s="775"/>
      <c r="Z252" s="775"/>
      <c r="AA252" s="775"/>
      <c r="AB252" s="680"/>
      <c r="AC252" s="775"/>
      <c r="AD252" s="680"/>
      <c r="AE252" s="596"/>
      <c r="AF252" s="596"/>
      <c r="AG252" s="596"/>
      <c r="AH252" s="596"/>
    </row>
    <row r="253" spans="1:43" s="35" customFormat="1" ht="11.25">
      <c r="A253" s="35" t="s">
        <v>276</v>
      </c>
    </row>
    <row r="254" spans="1:43" ht="11.25"/>
    <row r="255" spans="1:43" s="13" customFormat="1" ht="15" customHeight="1">
      <c r="C255" s="167"/>
      <c r="D255" s="123"/>
      <c r="E255" s="1069"/>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7"/>
      <c r="F291" s="1082"/>
      <c r="G291" s="1082"/>
      <c r="H291" s="1082"/>
      <c r="I291" s="1087"/>
      <c r="J291" s="313"/>
      <c r="K291" s="314"/>
      <c r="M291" s="453" t="str">
        <f>IF(ISERROR(INDEX(kind_of_nameforms,MATCH(E291,kind_of_forms,0),1)),"",INDEX(kind_of_nameforms,MATCH(E291,kind_of_forms,0),1))</f>
        <v/>
      </c>
    </row>
    <row r="294" spans="1:83" s="260"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59"/>
      <c r="V294" s="35"/>
      <c r="W294" s="35"/>
    </row>
    <row r="295" spans="1:83" s="260" customFormat="1" ht="15">
      <c r="D295" s="358"/>
      <c r="E295" s="358"/>
      <c r="F295" s="358"/>
      <c r="G295" s="358"/>
      <c r="H295" s="358"/>
      <c r="I295" s="358"/>
      <c r="J295" s="358"/>
      <c r="K295" s="358"/>
      <c r="L295" s="358"/>
      <c r="U295" s="261"/>
    </row>
    <row r="296" spans="1:83" s="264" customFormat="1" ht="15" customHeight="1">
      <c r="A296" s="89"/>
      <c r="B296" s="186" t="s">
        <v>404</v>
      </c>
      <c r="C296" s="1310"/>
      <c r="D296" s="1163">
        <v>1</v>
      </c>
      <c r="E296" s="1222"/>
      <c r="F296" s="352"/>
      <c r="G296" s="188">
        <v>0</v>
      </c>
      <c r="H296" s="357"/>
      <c r="I296" s="249"/>
      <c r="J296" s="394" t="s">
        <v>516</v>
      </c>
      <c r="K296" s="155"/>
      <c r="L296" s="265"/>
      <c r="M296" s="211">
        <f>mergeValue(H296)</f>
        <v>0</v>
      </c>
      <c r="N296" s="202"/>
      <c r="O296" s="202"/>
      <c r="P296" s="211" t="str">
        <f>IF(ISERROR(MATCH(Q296,MODesc,0)),"n","y")</f>
        <v>n</v>
      </c>
      <c r="Q296" s="202"/>
      <c r="R296" s="211" t="str">
        <f>K296&amp;"("&amp;L296&amp;")"</f>
        <v>()</v>
      </c>
      <c r="S296" s="186"/>
      <c r="T296" s="186"/>
      <c r="U296" s="247"/>
      <c r="V296" s="186"/>
      <c r="W296" s="186"/>
      <c r="X296" s="186"/>
      <c r="Y296" s="263"/>
      <c r="Z296" s="263"/>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c r="BO296" s="226"/>
      <c r="BP296" s="226"/>
      <c r="BQ296" s="226"/>
      <c r="BR296" s="226"/>
      <c r="BS296" s="226"/>
      <c r="BT296" s="226"/>
      <c r="BU296" s="226"/>
      <c r="BV296" s="263"/>
      <c r="BW296" s="263"/>
      <c r="BX296" s="263"/>
      <c r="BY296" s="263"/>
      <c r="BZ296" s="263"/>
      <c r="CA296" s="263"/>
      <c r="CB296" s="263"/>
      <c r="CC296" s="263"/>
      <c r="CD296" s="263"/>
      <c r="CE296" s="263"/>
    </row>
    <row r="297" spans="1:83" s="264" customFormat="1" ht="15" customHeight="1">
      <c r="A297" s="89"/>
      <c r="B297" s="89"/>
      <c r="C297" s="1310"/>
      <c r="D297" s="1163"/>
      <c r="E297" s="1222"/>
      <c r="F297" s="249"/>
      <c r="G297" s="250"/>
      <c r="H297" s="155" t="s">
        <v>402</v>
      </c>
      <c r="I297" s="250"/>
      <c r="J297" s="250"/>
      <c r="K297" s="266"/>
      <c r="L297" s="265"/>
      <c r="M297" s="202"/>
      <c r="N297" s="202"/>
      <c r="O297" s="202"/>
      <c r="P297" s="202"/>
      <c r="Q297" s="211"/>
      <c r="R297" s="202"/>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0" customFormat="1" ht="15">
      <c r="Q298" s="267"/>
      <c r="U298" s="261"/>
    </row>
    <row r="299" spans="1:83" s="260" customFormat="1" ht="15">
      <c r="A299" s="35" t="s">
        <v>405</v>
      </c>
      <c r="B299" s="35"/>
      <c r="C299" s="35"/>
      <c r="D299" s="35"/>
      <c r="E299" s="35"/>
      <c r="F299" s="35"/>
      <c r="G299" s="35"/>
      <c r="H299" s="35"/>
      <c r="I299" s="35"/>
      <c r="J299" s="35"/>
      <c r="K299" s="35"/>
      <c r="L299" s="35"/>
      <c r="M299" s="35"/>
      <c r="N299" s="35"/>
      <c r="O299" s="35"/>
      <c r="P299" s="35"/>
      <c r="Q299" s="268"/>
      <c r="R299" s="35"/>
      <c r="S299" s="35"/>
      <c r="T299" s="35"/>
      <c r="U299" s="259"/>
      <c r="V299" s="35"/>
      <c r="W299" s="35"/>
    </row>
    <row r="300" spans="1:83" s="260" customFormat="1" ht="15">
      <c r="F300" s="358"/>
      <c r="G300" s="358"/>
      <c r="H300" s="358"/>
      <c r="I300" s="358"/>
      <c r="J300" s="358"/>
      <c r="K300" s="358"/>
      <c r="L300" s="358"/>
      <c r="Q300" s="267"/>
      <c r="U300" s="261"/>
    </row>
    <row r="301" spans="1:83" s="264" customFormat="1" ht="15" customHeight="1">
      <c r="A301" s="89"/>
      <c r="B301" s="186" t="s">
        <v>404</v>
      </c>
      <c r="C301" s="1311"/>
      <c r="D301" s="248"/>
      <c r="E301" s="455"/>
      <c r="F301" s="1312"/>
      <c r="G301" s="1163">
        <v>0</v>
      </c>
      <c r="H301" s="1309"/>
      <c r="I301" s="249"/>
      <c r="J301" s="394" t="s">
        <v>516</v>
      </c>
      <c r="K301" s="155"/>
      <c r="L301" s="265"/>
      <c r="M301" s="211">
        <f>mergeValue(H301)</f>
        <v>0</v>
      </c>
      <c r="N301" s="202"/>
      <c r="O301" s="202"/>
      <c r="P301" s="202"/>
      <c r="Q301" s="202"/>
      <c r="R301" s="211" t="str">
        <f>K301&amp;"("&amp;L301&amp;")"</f>
        <v>()</v>
      </c>
      <c r="S301" s="186"/>
      <c r="T301" s="186"/>
      <c r="U301" s="247"/>
      <c r="V301" s="186"/>
      <c r="W301" s="186"/>
      <c r="X301" s="186"/>
      <c r="Y301" s="263"/>
      <c r="Z301" s="263"/>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c r="BO301" s="226"/>
      <c r="BP301" s="226"/>
      <c r="BQ301" s="226"/>
      <c r="BR301" s="226"/>
      <c r="BS301" s="226"/>
      <c r="BT301" s="226"/>
      <c r="BU301" s="226"/>
      <c r="BV301" s="263"/>
      <c r="BW301" s="263"/>
      <c r="BX301" s="263"/>
      <c r="BY301" s="263"/>
      <c r="BZ301" s="263"/>
      <c r="CA301" s="263"/>
      <c r="CB301" s="263"/>
      <c r="CC301" s="263"/>
      <c r="CD301" s="263"/>
      <c r="CE301" s="263"/>
    </row>
    <row r="302" spans="1:83" s="264" customFormat="1" ht="15" customHeight="1">
      <c r="A302" s="89"/>
      <c r="B302" s="89"/>
      <c r="C302" s="1311"/>
      <c r="D302" s="248"/>
      <c r="E302" s="455"/>
      <c r="F302" s="1312"/>
      <c r="G302" s="1163"/>
      <c r="H302" s="1309"/>
      <c r="I302" s="250"/>
      <c r="J302" s="250"/>
      <c r="K302" s="155" t="s">
        <v>4</v>
      </c>
      <c r="L302" s="265"/>
      <c r="M302" s="202"/>
      <c r="N302" s="202"/>
      <c r="O302" s="202"/>
      <c r="P302" s="202"/>
      <c r="Q302" s="211"/>
      <c r="R302" s="202"/>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0" customFormat="1" ht="15">
      <c r="Q303" s="267"/>
      <c r="U303" s="261"/>
    </row>
    <row r="304" spans="1:83" s="260" customFormat="1" ht="15">
      <c r="A304" s="35" t="s">
        <v>406</v>
      </c>
      <c r="B304" s="35"/>
      <c r="C304" s="35"/>
      <c r="D304" s="35"/>
      <c r="E304" s="35"/>
      <c r="F304" s="35"/>
      <c r="G304" s="35"/>
      <c r="H304" s="35"/>
      <c r="I304" s="35"/>
      <c r="J304" s="35"/>
      <c r="K304" s="35"/>
      <c r="L304" s="35"/>
      <c r="M304" s="35"/>
      <c r="N304" s="35"/>
      <c r="O304" s="35"/>
      <c r="P304" s="35"/>
      <c r="Q304" s="268"/>
      <c r="R304" s="35"/>
      <c r="S304" s="35"/>
      <c r="T304" s="35"/>
      <c r="U304" s="259"/>
      <c r="V304" s="35"/>
      <c r="W304" s="35"/>
    </row>
    <row r="305" spans="1:83" s="260" customFormat="1" ht="15">
      <c r="Q305" s="267"/>
      <c r="U305" s="261"/>
    </row>
    <row r="306" spans="1:83" s="264" customFormat="1" ht="15" customHeight="1">
      <c r="A306" s="89"/>
      <c r="B306" s="186" t="s">
        <v>404</v>
      </c>
      <c r="C306" s="398"/>
      <c r="D306" s="260"/>
      <c r="E306" s="456"/>
      <c r="F306" s="260"/>
      <c r="G306" s="260"/>
      <c r="H306" s="260"/>
      <c r="I306" s="220"/>
      <c r="J306" s="188">
        <v>0</v>
      </c>
      <c r="K306" s="397"/>
      <c r="L306" s="246"/>
      <c r="M306" s="211">
        <f>mergeValue(H306)</f>
        <v>0</v>
      </c>
      <c r="N306" s="202"/>
      <c r="O306" s="202"/>
      <c r="P306" s="202"/>
      <c r="Q306" s="202"/>
      <c r="R306" s="211" t="str">
        <f>K306&amp;" ("&amp;L306&amp;")"</f>
        <v xml:space="preserve"> ()</v>
      </c>
      <c r="S306" s="186"/>
      <c r="T306" s="186"/>
      <c r="U306" s="247"/>
      <c r="V306" s="186"/>
      <c r="W306" s="186"/>
      <c r="X306" s="186"/>
      <c r="Y306" s="263"/>
      <c r="Z306" s="263"/>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c r="BO306" s="226"/>
      <c r="BP306" s="226"/>
      <c r="BQ306" s="226"/>
      <c r="BR306" s="226"/>
      <c r="BS306" s="226"/>
      <c r="BT306" s="226"/>
      <c r="BU306" s="226"/>
      <c r="BV306" s="263"/>
      <c r="BW306" s="263"/>
      <c r="BX306" s="263"/>
      <c r="BY306" s="263"/>
      <c r="BZ306" s="263"/>
      <c r="CA306" s="263"/>
      <c r="CB306" s="263"/>
      <c r="CC306" s="263"/>
      <c r="CD306" s="263"/>
      <c r="CE306" s="263"/>
    </row>
    <row r="308" spans="1:83" ht="11.25"/>
    <row r="309" spans="1:83" s="35" customFormat="1" ht="11.25">
      <c r="A309" s="35" t="s">
        <v>452</v>
      </c>
    </row>
    <row r="310" spans="1:83" ht="11.25"/>
    <row r="311" spans="1:83" s="36" customFormat="1" ht="20.100000000000001" customHeight="1">
      <c r="A311" s="97"/>
      <c r="B311" s="186"/>
      <c r="C311" s="86"/>
      <c r="D311" s="187"/>
      <c r="E311" s="291"/>
      <c r="F311" s="287"/>
      <c r="G311" s="292"/>
      <c r="I311" s="211"/>
      <c r="J311" s="211"/>
    </row>
    <row r="312" spans="1:83" ht="11.25"/>
    <row r="313" spans="1:83" ht="11.25"/>
    <row r="314" spans="1:83" s="35" customFormat="1" ht="11.25">
      <c r="A314" s="35" t="s">
        <v>467</v>
      </c>
    </row>
    <row r="315" spans="1:83" ht="11.25"/>
    <row r="316" spans="1:83" s="36" customFormat="1" ht="20.100000000000001" customHeight="1">
      <c r="A316" s="284"/>
      <c r="B316" s="186"/>
      <c r="C316" s="86"/>
      <c r="D316" s="187"/>
      <c r="E316" s="295"/>
      <c r="F316" s="294" t="s">
        <v>457</v>
      </c>
      <c r="G316" s="294" t="s">
        <v>457</v>
      </c>
      <c r="H316" s="313"/>
      <c r="I316" s="211"/>
      <c r="K316" s="211"/>
      <c r="L316" s="211"/>
    </row>
    <row r="317" spans="1:83" ht="11.25"/>
    <row r="318" spans="1:83" ht="11.25"/>
    <row r="319" spans="1:83" s="35" customFormat="1" ht="11.25">
      <c r="A319" s="35" t="s">
        <v>468</v>
      </c>
    </row>
    <row r="320" spans="1:83" ht="11.25"/>
    <row r="321" spans="1:20" s="36" customFormat="1" ht="20.100000000000001" customHeight="1">
      <c r="A321" s="284"/>
      <c r="B321" s="186"/>
      <c r="C321" s="86"/>
      <c r="D321" s="187"/>
      <c r="E321" s="295"/>
      <c r="F321" s="294" t="s">
        <v>457</v>
      </c>
      <c r="G321" s="413"/>
      <c r="H321" s="294" t="s">
        <v>457</v>
      </c>
      <c r="I321" s="211"/>
      <c r="K321" s="211"/>
      <c r="L321" s="211"/>
    </row>
    <row r="322" spans="1:20" ht="11.25"/>
    <row r="323" spans="1:20" ht="11.25"/>
    <row r="324" spans="1:20" s="35" customFormat="1" ht="11.25">
      <c r="A324" s="35" t="s">
        <v>469</v>
      </c>
    </row>
    <row r="325" spans="1:20" ht="11.25"/>
    <row r="326" spans="1:20" s="36" customFormat="1" ht="20.100000000000001" customHeight="1">
      <c r="A326" s="284"/>
      <c r="B326" s="186"/>
      <c r="C326" s="86"/>
      <c r="D326" s="187"/>
      <c r="E326" s="302">
        <f>E325</f>
        <v>0</v>
      </c>
      <c r="F326" s="294" t="s">
        <v>457</v>
      </c>
      <c r="G326" s="413"/>
      <c r="H326" s="294" t="s">
        <v>457</v>
      </c>
      <c r="I326" s="211"/>
      <c r="K326" s="211"/>
      <c r="L326" s="211"/>
    </row>
    <row r="327" spans="1:20" s="36" customFormat="1" ht="14.25">
      <c r="A327" s="284"/>
      <c r="B327" s="186"/>
      <c r="C327" s="86"/>
      <c r="D327" s="101"/>
      <c r="E327" s="303"/>
      <c r="F327" s="304"/>
      <c r="G327"/>
      <c r="H327" s="304"/>
      <c r="I327" s="211"/>
      <c r="K327" s="211"/>
      <c r="L327" s="211"/>
    </row>
    <row r="329" spans="1:20" s="35" customFormat="1" ht="11.25">
      <c r="A329" s="35" t="s">
        <v>470</v>
      </c>
    </row>
    <row r="330" spans="1:20" ht="11.25"/>
    <row r="331" spans="1:20" s="36" customFormat="1" ht="20.100000000000001" customHeight="1">
      <c r="A331" s="284"/>
      <c r="B331" s="186"/>
      <c r="C331" s="86"/>
      <c r="D331" s="187"/>
      <c r="E331" s="302">
        <f>E330</f>
        <v>0</v>
      </c>
      <c r="F331" s="294" t="s">
        <v>457</v>
      </c>
      <c r="G331" s="305"/>
      <c r="H331" s="294" t="s">
        <v>457</v>
      </c>
      <c r="I331" s="211"/>
      <c r="K331" s="211"/>
      <c r="L331" s="211"/>
    </row>
    <row r="334" spans="1:20" s="35" customFormat="1" ht="17.100000000000001" customHeight="1">
      <c r="A334" s="35" t="s">
        <v>506</v>
      </c>
    </row>
    <row r="336" spans="1:20" s="190" customFormat="1" ht="409.5">
      <c r="A336" s="1218">
        <v>1</v>
      </c>
      <c r="B336" s="213"/>
      <c r="C336" s="213"/>
      <c r="D336" s="213"/>
      <c r="F336" s="334" t="str">
        <f>"2." &amp;mergeValue(A336)</f>
        <v>2.1</v>
      </c>
      <c r="G336" s="416" t="s">
        <v>493</v>
      </c>
      <c r="H336" s="316"/>
      <c r="I336" s="196" t="s">
        <v>588</v>
      </c>
      <c r="J336" s="333"/>
      <c r="K336" s="213"/>
      <c r="L336" s="213"/>
      <c r="M336" s="213"/>
      <c r="N336" s="213"/>
      <c r="O336" s="213"/>
      <c r="P336" s="213"/>
      <c r="Q336" s="213"/>
      <c r="R336" s="213"/>
      <c r="S336" s="213"/>
      <c r="T336" s="213"/>
    </row>
    <row r="337" spans="1:20" s="190" customFormat="1" ht="90">
      <c r="A337" s="1218"/>
      <c r="B337" s="213"/>
      <c r="C337" s="213"/>
      <c r="D337" s="213"/>
      <c r="F337" s="334" t="str">
        <f>"3." &amp;mergeValue(A337)</f>
        <v>3.1</v>
      </c>
      <c r="G337" s="416" t="s">
        <v>494</v>
      </c>
      <c r="H337" s="316"/>
      <c r="I337" s="196" t="s">
        <v>586</v>
      </c>
      <c r="J337" s="333"/>
      <c r="K337" s="213"/>
      <c r="L337" s="213"/>
      <c r="M337" s="213"/>
      <c r="N337" s="213"/>
      <c r="O337" s="213"/>
      <c r="P337" s="213"/>
      <c r="Q337" s="213"/>
      <c r="R337" s="213"/>
      <c r="S337" s="213"/>
      <c r="T337" s="213"/>
    </row>
    <row r="338" spans="1:20" s="190" customFormat="1" ht="45">
      <c r="A338" s="1218"/>
      <c r="B338" s="213"/>
      <c r="C338" s="213"/>
      <c r="D338" s="213"/>
      <c r="F338" s="334" t="str">
        <f>"4."&amp;mergeValue(A338)</f>
        <v>4.1</v>
      </c>
      <c r="G338" s="416" t="s">
        <v>495</v>
      </c>
      <c r="H338" s="317" t="s">
        <v>457</v>
      </c>
      <c r="I338" s="196"/>
      <c r="J338" s="333"/>
      <c r="K338" s="213"/>
      <c r="L338" s="213"/>
      <c r="M338" s="213"/>
      <c r="N338" s="213"/>
      <c r="O338" s="213"/>
      <c r="P338" s="213"/>
      <c r="Q338" s="213"/>
      <c r="R338" s="213"/>
      <c r="S338" s="213"/>
      <c r="T338" s="213"/>
    </row>
    <row r="339" spans="1:20" s="190" customFormat="1" ht="101.25">
      <c r="A339" s="1218"/>
      <c r="B339" s="1218">
        <v>1</v>
      </c>
      <c r="C339" s="341"/>
      <c r="D339" s="341"/>
      <c r="F339" s="334" t="str">
        <f>"4."&amp;mergeValue(A339) &amp;"."&amp;mergeValue(B339)</f>
        <v>4.1.1</v>
      </c>
      <c r="G339" s="323" t="s">
        <v>590</v>
      </c>
      <c r="H339" s="316" t="str">
        <f>IF(region_name="","",region_name)</f>
        <v>Ленинградская область</v>
      </c>
      <c r="I339" s="196" t="s">
        <v>498</v>
      </c>
      <c r="J339" s="333"/>
      <c r="K339" s="213"/>
      <c r="L339" s="213"/>
      <c r="M339" s="213"/>
      <c r="N339" s="213"/>
      <c r="O339" s="213"/>
      <c r="P339" s="213"/>
      <c r="Q339" s="213"/>
      <c r="R339" s="213"/>
      <c r="S339" s="213"/>
      <c r="T339" s="213"/>
    </row>
    <row r="340" spans="1:20" s="190" customFormat="1" ht="191.25">
      <c r="A340" s="1218"/>
      <c r="B340" s="1218"/>
      <c r="C340" s="1218">
        <v>1</v>
      </c>
      <c r="D340" s="341"/>
      <c r="F340" s="334" t="str">
        <f>"4."&amp;mergeValue(A340) &amp;"."&amp;mergeValue(B340)&amp;"."&amp;mergeValue(C340)</f>
        <v>4.1.1.1</v>
      </c>
      <c r="G340" s="340" t="s">
        <v>496</v>
      </c>
      <c r="H340" s="316"/>
      <c r="I340" s="196" t="s">
        <v>499</v>
      </c>
      <c r="J340" s="333"/>
      <c r="K340" s="213"/>
      <c r="L340" s="213"/>
      <c r="M340" s="213"/>
      <c r="N340" s="213"/>
      <c r="O340" s="213"/>
      <c r="P340" s="213"/>
      <c r="Q340" s="213"/>
      <c r="R340" s="213"/>
      <c r="S340" s="213"/>
      <c r="T340" s="213"/>
    </row>
    <row r="341" spans="1:20" s="190" customFormat="1" ht="33.75" customHeight="1">
      <c r="A341" s="1218"/>
      <c r="B341" s="1218"/>
      <c r="C341" s="1218"/>
      <c r="D341" s="341">
        <v>1</v>
      </c>
      <c r="F341" s="334" t="str">
        <f>"4."&amp;mergeValue(A341) &amp;"."&amp;mergeValue(B341)&amp;"."&amp;mergeValue(C341)&amp;"."&amp;mergeValue(D341)</f>
        <v>4.1.1.1.1</v>
      </c>
      <c r="G341" s="419" t="s">
        <v>497</v>
      </c>
      <c r="H341" s="316"/>
      <c r="I341" s="1219" t="s">
        <v>589</v>
      </c>
      <c r="J341" s="333"/>
      <c r="K341" s="213"/>
      <c r="L341" s="213"/>
      <c r="M341" s="213"/>
      <c r="N341" s="213"/>
      <c r="O341" s="213"/>
      <c r="P341" s="213"/>
      <c r="Q341" s="213"/>
      <c r="R341" s="213"/>
      <c r="S341" s="213"/>
      <c r="T341" s="213"/>
    </row>
    <row r="342" spans="1:20" s="190" customFormat="1" ht="18.75">
      <c r="A342" s="1218"/>
      <c r="B342" s="1218"/>
      <c r="C342" s="1218"/>
      <c r="D342" s="341"/>
      <c r="F342" s="423"/>
      <c r="G342" s="424" t="s">
        <v>4</v>
      </c>
      <c r="H342" s="425"/>
      <c r="I342" s="1219"/>
      <c r="J342" s="333"/>
      <c r="K342" s="213"/>
      <c r="L342" s="213"/>
      <c r="M342" s="213"/>
      <c r="N342" s="213"/>
      <c r="O342" s="213"/>
      <c r="P342" s="213"/>
      <c r="Q342" s="213"/>
      <c r="R342" s="213"/>
      <c r="S342" s="213"/>
      <c r="T342" s="213"/>
    </row>
    <row r="343" spans="1:20" s="190" customFormat="1" ht="18.75">
      <c r="A343" s="1218"/>
      <c r="B343" s="1218"/>
      <c r="C343" s="341"/>
      <c r="D343" s="341"/>
      <c r="F343" s="337"/>
      <c r="G343" s="149" t="s">
        <v>402</v>
      </c>
      <c r="H343" s="338"/>
      <c r="I343" s="339"/>
      <c r="J343" s="333"/>
      <c r="K343" s="213"/>
      <c r="L343" s="213"/>
      <c r="M343" s="213"/>
      <c r="N343" s="213"/>
      <c r="O343" s="213"/>
      <c r="P343" s="213"/>
      <c r="Q343" s="213"/>
      <c r="R343" s="213"/>
      <c r="S343" s="213"/>
      <c r="T343" s="213"/>
    </row>
    <row r="344" spans="1:20" s="190" customFormat="1" ht="18.75">
      <c r="A344" s="1218"/>
      <c r="B344" s="213"/>
      <c r="C344" s="213"/>
      <c r="D344" s="213"/>
      <c r="F344" s="337"/>
      <c r="G344" s="155" t="s">
        <v>505</v>
      </c>
      <c r="H344" s="338"/>
      <c r="I344" s="339"/>
      <c r="J344" s="333"/>
      <c r="K344" s="213"/>
      <c r="L344" s="213"/>
      <c r="M344" s="213"/>
      <c r="N344" s="213"/>
      <c r="O344" s="213"/>
      <c r="P344" s="213"/>
      <c r="Q344" s="213"/>
      <c r="R344" s="213"/>
      <c r="S344" s="213"/>
      <c r="T344" s="213"/>
    </row>
    <row r="345" spans="1:20" s="190" customFormat="1" ht="18.75">
      <c r="A345" s="213"/>
      <c r="B345" s="213"/>
      <c r="C345" s="213"/>
      <c r="D345" s="213"/>
      <c r="F345" s="337"/>
      <c r="G345" s="165" t="s">
        <v>504</v>
      </c>
      <c r="H345" s="338"/>
      <c r="I345" s="339"/>
      <c r="J345" s="333"/>
      <c r="K345" s="213"/>
      <c r="L345" s="213"/>
      <c r="M345" s="213"/>
      <c r="N345" s="213"/>
      <c r="O345" s="213"/>
      <c r="P345" s="213"/>
      <c r="Q345" s="213"/>
      <c r="R345" s="213"/>
      <c r="S345" s="213"/>
      <c r="T345" s="213"/>
    </row>
  </sheetData>
  <sheetProtection formatColumns="0" formatRows="0"/>
  <dataConsolidate/>
  <mergeCells count="293">
    <mergeCell ref="W148:W150"/>
    <mergeCell ref="O90:V90"/>
    <mergeCell ref="T130:T131"/>
    <mergeCell ref="O147:V147"/>
    <mergeCell ref="T148:T149"/>
    <mergeCell ref="R148:R149"/>
    <mergeCell ref="U148:U149"/>
    <mergeCell ref="O145:V145"/>
    <mergeCell ref="O127:V127"/>
    <mergeCell ref="O129:V129"/>
    <mergeCell ref="J242:J245"/>
    <mergeCell ref="J224:J22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O85:V85"/>
    <mergeCell ref="O86:V86"/>
    <mergeCell ref="O87:V87"/>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W130:W132"/>
    <mergeCell ref="Y109:Y110"/>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I88:I95"/>
    <mergeCell ref="G109:G111"/>
    <mergeCell ref="F108:F112"/>
    <mergeCell ref="I108:I112"/>
    <mergeCell ref="O88:V88"/>
    <mergeCell ref="O89:V89"/>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O181:W181"/>
    <mergeCell ref="A336:A344"/>
    <mergeCell ref="C340:C342"/>
    <mergeCell ref="I341:I342"/>
    <mergeCell ref="H301:H302"/>
    <mergeCell ref="B339:B343"/>
    <mergeCell ref="C296:C297"/>
    <mergeCell ref="C301:C302"/>
    <mergeCell ref="F301:F302"/>
    <mergeCell ref="G301:G302"/>
    <mergeCell ref="D70:D77"/>
    <mergeCell ref="E71:E76"/>
    <mergeCell ref="A85:A98"/>
    <mergeCell ref="B86:B97"/>
    <mergeCell ref="C87:C96"/>
    <mergeCell ref="D88:D95"/>
    <mergeCell ref="E89:E94"/>
    <mergeCell ref="A49:A62"/>
    <mergeCell ref="B50:B61"/>
    <mergeCell ref="C51:C60"/>
    <mergeCell ref="D52:D59"/>
    <mergeCell ref="A67:A80"/>
    <mergeCell ref="B68:B79"/>
    <mergeCell ref="C69:C78"/>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O240:AC240"/>
    <mergeCell ref="O241:AC241"/>
    <mergeCell ref="O242:AC242"/>
    <mergeCell ref="AI109:AI110"/>
    <mergeCell ref="AJ109:AJ110"/>
    <mergeCell ref="AK109:AK110"/>
    <mergeCell ref="AL109:AL110"/>
    <mergeCell ref="O103:AM103"/>
    <mergeCell ref="O104:AM104"/>
    <mergeCell ref="O105:AM105"/>
    <mergeCell ref="O106:AM106"/>
    <mergeCell ref="O107:AM107"/>
    <mergeCell ref="O108:AM108"/>
    <mergeCell ref="T210:T211"/>
    <mergeCell ref="R166:R167"/>
    <mergeCell ref="T166:T167"/>
    <mergeCell ref="U166:U167"/>
    <mergeCell ref="O219:V219"/>
    <mergeCell ref="N194:AF194"/>
    <mergeCell ref="N195:AF195"/>
    <mergeCell ref="W166:W168"/>
    <mergeCell ref="N192:AF192"/>
    <mergeCell ref="V210:V211"/>
    <mergeCell ref="Q206:Q2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I331 E306 WWE124:WWE130 I343:I345 AB210 U259:X259 G311 F276:F277 F280:F281 F284:F287 F272:F273 M263:P263 M267:P267 WWE142:WWE148 WWO192:WWO196 TP178:TP183 G326 E255 F291:H291 I316 E321 E311 E316 G321 I321 I326:I327 E327 E296:E297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V9:W9 V15:W15 R9:R10 R15:R16 WMZ103:WMZ109 WDD103:WDD109 VTH103:VTH109 VJL103:VJL109 UZP103:UZP109 UPT103:UPT109 UFX103:UFX109 TWB103:TWB109 TMF103:TMF109 TCJ103:TCJ109 SSN103:SSN109 SIR103:SIR109 RYV103:RYV109 ROZ103:ROZ109 RFD103:RFD109 QVH103:QVH109 QLL103:QLL109 QBP103:QBP109 PRT103:PRT109 PHX103:PHX109 OYB103:OYB109 OOF103:OOF109 OEJ103:OEJ109 NUN103:NUN109 NKR103:NKR109 NAV103:NAV109 MQZ103:MQZ109 MHD103:MHD109 LXH103:LXH109 LNL103:LNL109 LDP103:LDP109 KTT103:KTT109 KJX103:KJX109 KAB103:KAB109 JQF103:JQF109 JGJ103:JGJ109 IWN103:IWN109 IMR103:IMR109 ICV103:ICV109 HSZ103:HSZ109 HJD103:HJD109 GZH103:GZH109 GPL103:GPL109 GFP103:GFP109 FVT103:FVT109 FLX103:FLX109 FCB103:FCB109 ESF103:ESF109 EIJ103:EIJ109 DYN103:DYN109 DOR103:DOR109 DEV103:DEV109 CUZ103:CUZ109 CLD103:CLD109 CBH103:CBH109 BRL103:BRL109 BHP103:BHP109 AXT103:AXT109 ANX103:ANX109 AEB103:AEB109 UF103:UF109 KJ103:KJ109 WMI85:WMI91 WCM85:WCM91 VSQ85:VSQ91 VIU85:VIU91 UYY85:UYY91 UPC85:UPC91 UFG85:UFG91 TVK85:TVK91 TLO85:TLO91 TBS85:TBS91 SRW85:SRW91 SIA85:SIA91 RYE85:RYE91 ROI85:ROI91 REM85:REM91 QUQ85:QUQ91 QKU85:QKU91 QAY85:QAY91 PRC85:PRC91 PHG85:PHG91 OXK85:OXK91 ONO85:ONO91 ODS85:ODS91 NTW85:NTW91 NKA85:NKA91 NAE85:NAE91 MQI85:MQI91 MGM85:MGM91 LWQ85:LWQ91 LMU85:LMU91 LCY85:LCY91 KTC85:KTC91 KJG85:KJG91 JZK85:JZK91 JPO85:JPO91 JFS85:JFS91 IVW85:IVW91 IMA85:IMA91 ICE85:ICE91 HSI85:HSI91 HIM85:HIM91 GYQ85:GYQ91 GOU85:GOU91 GEY85:GEY91 FVC85:FVC91 FLG85:FLG91 FBK85:FBK91 ERO85:ERO91 EHS85:EHS91 DXW85:DXW91 DOA85:DOA91 DEE85:DEE91 CUI85:CUI91 CKM85:CKM91 CAQ85:CAQ91 BQU85:BQU91 BGY85:BGY91 AXC85:AXC91 ANG85:ANG91 ADK85:ADK91 TO85:TO91 JS85:JS91 WMI67:WMI74 WCM67:WCM74 VSQ67:VSQ74 VIU67:VIU74 UYY67:UYY74 UPC67:UPC74 UFG67:UFG74 TVK67:TVK74 TLO67:TLO74 TBS67:TBS74 SRW67:SRW74 SIA67:SIA74 RYE67:RYE74 ROI67:ROI74 REM67:REM74 QUQ67:QUQ74 QKU67:QKU74 QAY67:QAY74 PRC67:PRC74 PHG67:PHG74 OXK67:OXK74 ONO67:ONO74 ODS67:ODS74 NTW67:NTW74 NKA67:NKA74 NAE67:NAE74 MQI67:MQI74 MGM67:MGM74 LWQ67:LWQ74 LMU67:LMU74 LCY67:LCY74 KTC67:KTC74 KJG67:KJG74 JZK67:JZK74 JPO67:JPO74 JFS67:JFS74 IVW67:IVW74 IMA67:IMA74 ICE67:ICE74 HSI67:HSI74 HIM67:HIM74 GYQ67:GYQ74 GOU67:GOU74 GEY67:GEY74 FVC67:FVC74 FLG67:FLG74 FBK67:FBK74 ERO67:ERO74 EHS67:EHS74 DXW67:DXW74 DOA67:DOA74 DEE67:DEE74 CUI67:CUI74 CKM67:CKM74 CAQ67:CAQ74 BQU67:BQU74 BGY67:BGY74 AXC67:AXC74 ANG67:ANG74 ADK67:ADK74 TO67:TO74 JS67:JS74 WMI49:WMI56 WCM49:WCM56 VSQ49:VSQ56 VIU49:VIU56 UYY49:UYY56 UPC49:UPC56 UFG49:UFG56 TVK49:TVK56 TLO49:TLO56 TBS49:TBS56 SRW49:SRW56 SIA49:SIA56 RYE49:RYE56 ROI49:ROI56 REM49:REM56 QUQ49:QUQ56 QKU49:QKU56 QAY49:QAY56 PRC49:PRC56 PHG49:PHG56 OXK49:OXK56 ONO49:ONO56 ODS49:ODS56 NTW49:NTW56 NKA49:NKA56 NAE49:NAE56 MQI49:MQI56 MGM49:MGM56 LWQ49:LWQ56 LMU49:LMU56 LCY49:LCY56 KTC49:KTC56 KJG49:KJG56 JZK49:JZK56 JPO49:JPO56 JFS49:JFS56 IVW49:IVW56 IMA49:IMA56 ICE49:ICE56 HSI49:HSI56 HIM49:HIM56 GYQ49:GYQ56 GOU49:GOU56 GEY49:GEY56 FVC49:FVC56 FLG49:FLG56 FBK49:FBK56 ERO49:ERO56 EHS49:EHS56 DXW49:DXW56 DOA49:DOA56 DEE49:DEE56 CUI49:CUI56 CKM49:CKM56 CAQ49:CAQ56 BQU49:BQU56 BGY49:BGY56 AXC49:AXC56 ANG49:ANG56 ADK49:ADK56 TO49:TO56 JS49:JS56 WMI31:WMI38 WCM31:WCM38 VSQ31:VSQ38 VIU31:VIU38 UYY31:UYY38 UPC31:UPC38 UFG31:UFG38 TVK31:TVK38 TLO31:TLO38 TBS31:TBS38 SRW31:SRW38 SIA31:SIA38 RYE31:RYE38 ROI31:ROI38 REM31:REM38 QUQ31:QUQ38 QKU31:QKU38 QAY31:QAY38 PRC31:PRC38 PHG31:PHG38 OXK31:OXK38 ONO31:ONO38 ODS31:ODS38 NTW31:NTW38 NKA31:NKA38 NAE31:NAE38 MQI31:MQI38 MGM31:MGM38 LWQ31:LWQ38 LMU31:LMU38 LCY31:LCY38 KTC31:KTC38 KJG31:KJG38 JZK31:JZK38 JPO31:JPO38 JFS31:JFS38 IVW31:IVW38 IMA31:IMA38 ICE31:ICE38 HSI31:HSI38 HIM31:HIM38 GYQ31:GYQ38 GOU31:GOU38 GEY31:GEY38 FVC31:FVC38 FLG31:FLG38 FBK31:FBK38 ERO31:ERO38 EHS31:EHS38 DXW31:DXW38 DOA31:DOA38 DEE31:DEE38 CUI31:CUI38 CKM31:CKM38 CAQ31:CAQ38 BQU31:BQU38 BGY31:BGY38 AXC31:AXC38 ANG31:ANG38 ADK31:ADK38 TO31:TO38 JS31:JS38 WWE31:WWE38 J15:J16 E4 J9:J10 WWE67:WWE74 WWE49:WWE56 WWE85:WWE91 WWV103:WWV10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09:P109 O119:P119 O243 V243 AA109:AB109 AA119:AB11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WMF182 WMQ196 WWM196 Q210 WWB182 VJJ119 WMG148 WMG130 WWC130 WMG166 WWC166 JR182 TN182 VTF119 ADJ182 WWC148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U166 V182 U91:U92 U55 S15:S16 S9:S10 U37 U73 UZN109 UPR109 UFV109 TVZ109 TMD109 TCH109 SSL109 SIP109 RYT109 ROX109 RFB109 QVF109 QLJ109 QBN109 PRR109 PHV109 OXZ109 OOD109 OEH109 NUL109 NKP109 NAT109 MQX109 MHB109 LXF109 LNJ109 LDN109 KTR109 KJV109 JZZ109 JQD109 JGH109 IWL109 IMP109 ICT109 HSX109 HJB109 GZF109 GPJ109 GFN109 FVR109 FLV109 FBZ109 ESD109 EIH109 DYL109 DOP109 DET109 CUX109 CLB109 CBF109 BRJ109 BHN109 AXR109 ANV109 ADZ109 UD109 KH109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WCK91:WCK92 VSO91:VSO92 VIS91:VIS92 UYW91:UYW92 UPA91:UPA92 UFE91:UFE92 TVI91:TVI92 TLM91:TLM92 TBQ91:TBQ92 SRU91:SRU92 SHY91:SHY92 RYC91:RYC92 ROG91:ROG92 REK91:REK92 QUO91:QUO92 QKS91:QKS92 QAW91:QAW92 PRA91:PRA92 PHE91:PHE92 OXI91:OXI92 ONM91:ONM92 ODQ91:ODQ92 NTU91:NTU92 NJY91:NJY92 NAC91:NAC92 MQG91:MQG92 MGK91:MGK92 LWO91:LWO92 LMS91:LMS92 LCW91:LCW92 KTA91:KTA92 KJE91:KJE92 JZI91:JZI92 JPM91:JPM92 JFQ91:JFQ92 IVU91:IVU92 ILY91:ILY92 ICC91:ICC92 HSG91:HSG92 HIK91:HIK92 GYO91:GYO92 GOS91:GOS92 GEW91:GEW92 FVA91:FVA92 FLE91:FLE92 FBI91:FBI92 ERM91:ERM92 EHQ91:EHQ92 DXU91:DXU92 DNY91:DNY92 DEC91:DEC92 CUG91:CUG92 CKK91:CKK92 CAO91:CAO92 BQS91:BQS92 BGW91:BGW92 AXA91:AXA92 ANE91:ANE92 ADI91:ADI92 TM91:TM92 JQ91:JQ92 WWA91:WWA92 WME91:WME92 WCI91:WCI92 VSM91:VSM92 VIQ91:VIQ92 UYU91:UYU92 UOY91:UOY92 UFC91:UFC92 TVG91:TVG92 TLK91:TLK92 TBO91:TBO92 SRS91:SRS92 SHW91:SHW92 RYA91:RYA92 ROE91:ROE92 REI91:REI92 QUM91:QUM92 QKQ91:QKQ92 QAU91:QAU92 PQY91:PQY92 PHC91:PHC92 OXG91:OXG92 ONK91:ONK92 ODO91:ODO92 NTS91:NTS92 NJW91:NJW92 NAA91:NAA92 MQE91:MQE92 MGI91:MGI92 LWM91:LWM92 LMQ91:LMQ92 LCU91:LCU92 KSY91:KSY92 KJC91:KJC92 JZG91:JZG92 JPK91:JPK92 JFO91:JFO92 IVS91:IVS92 ILW91:ILW92 ICA91:ICA92 HSE91:HSE92 HII91:HII92 GYM91:GYM92 GOQ91:GOQ92 GEU91:GEU92 FUY91:FUY92 FLC91:FLC92 FBG91:FBG92 ERK91:ERK92 EHO91:EHO92 DXS91:DXS92 DNW91:DNW92 DEA91:DEA92 CUE91:CUE92 CKI91:CKI92 CAM91:CAM92 BQQ91:BQQ92 BGU91:BGU92 AWY91:AWY92 ANC91:ANC92 ADG91:ADG92 TK91:TK92 JO91:JO92 S91:S92 WCK73 VSO73 VIS73 UYW73 UPA73 UFE73 TVI73 TLM73 TBQ73 SRU73 SHY73 RYC73 ROG73 REK73 QUO73 QKS73 QAW73 PRA73 PHE73 OXI73 ONM73 ODQ73 NTU73 NJY73 NAC73 MQG73 MGK73 LWO73 LMS73 LCW73 KTA73 KJE73 JZI73 JPM73 JFQ73 IVU73 ILY73 ICC73 HSG73 HIK73 GYO73 GOS73 GEW73 FVA73 FLE73 FBI73 ERM73 EHQ73 DXU73 DNY73 DEC73 CUG73 CKK73 CAO73 BQS73 BGW73 AXA73 ANE73 ADI73 TM73 JQ73 WWA73 WME73 WCI73 VSM73 VIQ73 UYU73 UOY73 UFC73 TVG73 TLK73 TBO73 SRS73 SHW73 RYA73 ROE73 REI73 QUM73 QKQ73 QAU73 PQY73 PHC73 OXG73 ONK73 ODO73 NTS73 NJW73 NAA73 MQE73 MGI73 LWM73 LMQ73 LCU73 KSY73 KJC73 JZG73 JPK73 JFO73 IVS73 ILW73 ICA73 HSE73 HII73 GYM73 GOQ73 GEU73 FUY73 FLC73 FBG73 ERK73 EHO73 DXS73 DNW73 DEA73 CUE73 CKI73 CAM73 BQQ73 BGU73 AWY73 ANC73 ADG73 TK73 JO73 S73 WCK55 VSO55 VIS55 UYW55 UPA55 UFE55 TVI55 TLM55 TBQ55 SRU55 SHY55 RYC55 ROG55 REK55 QUO55 QKS55 QAW55 PRA55 PHE55 OXI55 ONM55 ODQ55 NTU55 NJY55 NAC55 MQG55 MGK55 LWO55 LMS55 LCW55 KTA55 KJE55 JZI55 JPM55 JFQ55 IVU55 ILY55 ICC55 HSG55 HIK55 GYO55 GOS55 GEW55 FVA55 FLE55 FBI55 ERM55 EHQ55 DXU55 DNY55 DEC55 CUG55 CKK55 CAO55 BQS55 BGW55 AXA55 ANE55 ADI55 TM55 JQ55 WWA55 WME55 WCI55 VSM55 VIQ55 UYU55 UOY55 UFC55 TVG55 TLK55 TBO55 SRS55 SHW55 RYA55 ROE55 REI55 QUM55 QKQ55 QAU55 PQY55 PHC55 OXG55 ONK55 ODO55 NTS55 NJW55 NAA55 MQE55 MGI55 LWM55 LMQ55 LCU55 KSY55 KJC55 JZG55 JPK55 JFO55 IVS55 ILW55 ICA55 HSE55 HII55 GYM55 GOQ55 GEU55 FUY55 FLC55 FBG55 ERK55 EHO55 DXS55 DNW55 DEA55 CUE55 CKI55 CAM55 BQQ55 BGU55 AWY55 ANC55 ADG55 TK55 JO55 S55 WCK37 VSO37 VIS37 UYW37 UPA37 UFE37 TVI37 TLM37 TBQ37 SRU37 SHY37 RYC37 ROG37 REK37 QUO37 QKS37 QAW37 PRA37 PHE37 OXI37 ONM37 ODQ37 NTU37 NJY37 NAC37 MQG37 MGK37 LWO37 LMS37 LCW37 KTA37 KJE37 JZI37 JPM37 JFQ37 IVU37 ILY37 ICC37 HSG37 HIK37 GYO37 GOS37 GEW37 FVA37 FLE37 FBI37 ERM37 EHQ37 DXU37 DNY37 DEC37 CUG37 CKK37 CAO37 BQS37 BGW37 AXA37 ANE37 ADI37 TM37 JQ37 WWA37 WME37 WCI37 VSM37 VIQ37 UYU37 UOY37 UFC37 TVG37 TLK37 TBO37 SRS37 SHW37 RYA37 ROE37 REI37 QUM37 QKQ37 QAU37 PQY37 PHC37 OXG37 ONK37 ODO37 NTS37 NJW37 NAA37 MQE37 MGI37 LWM37 LMQ37 LCU37 KSY37 KJC37 JZG37 JPK37 JFO37 IVS37 ILW37 ICA37 HSE37 HII37 GYM37 GOQ37 GEU37 FUY37 FLC37 FBG37 ERK37 EHO37 DXS37 DNW37 DEA37 CUE37 CKI37 CAM37 BQQ37 BGU37 AWY37 ANC37 ADG37 TK37 JO37 S37 WWT109 WMX109 WDB109 VTF109 VJJ109 O9:O10 K9:K10 G9:G10 WWC91:WWC92 WWC73 WMG73 WWC37 WMG91:WMG92 WMG37 WWC55 WMG55 O15:O16 K15:K16 U243 Z243 AB243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I291 WWS119 J267:L267 R259:T259 J263:L263 U182 JQ182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WDA109 VTE109 VJI109 UZM109 UPQ109 UFU109 TVY109 TMC109 TCG109 SSK109 SIO109 RYS109 ROW109 RFA109 QVE109 QLI109 QBM109 PRQ109 PHU109 OXY109 OOC109 OEG109 NUK109 NKO109 NAS109 MQW109 MHA109 LXE109 LNI109 LDM109 KTQ109 KJU109 JZY109 JQC109 JGG109 IWK109 IMO109 ICS109 HSW109 HJA109 GZE109 GPI109 GFM109 FVQ109 FLU109 FBY109 ESC109 EIG109 DYK109 DOO109 DES109 CUW109 CLA109 CBE109 BRI109 BHM109 AXQ109 ANU109 ADY109 UC109 KG109 Y109 WWQ109 WMU109 WCY109 VTC109 VJG109 UZK109 UPO109 UFS109 TVW109 TMA109 TCE109 SSI109 SIM109 RYQ109 ROU109 REY109 QVC109 QLG109 QBK109 PRO109 PHS109 OXW109 OOA109 OEE109 NUI109 NKM109 NAQ109 MQU109 MGY109 LXC109 LNG109 LDK109 KTO109 KJS109 JZW109 JQA109 JGE109 IWI109 IMM109 ICQ109 HSU109 HIY109 GZC109 GPG109 GFK109 FVO109 FLS109 FBW109 ESA109 EIE109 DYI109 DOM109 DEQ109 CUU109 CKY109 CBC109 BRG109 BHK109 AXO109 ANS109 ADW109 UA109 KE109 W109 WCH91:WCH92 VSL91:VSL92 VIP91:VIP92 UYT91:UYT92 UOX91:UOX92 UFB91:UFB92 TVF91:TVF92 TLJ91:TLJ92 TBN91:TBN92 SRR91:SRR92 SHV91:SHV92 RXZ91:RXZ92 ROD91:ROD92 REH91:REH92 QUL91:QUL92 QKP91:QKP92 QAT91:QAT92 PQX91:PQX92 PHB91:PHB92 OXF91:OXF92 ONJ91:ONJ92 ODN91:ODN92 NTR91:NTR92 NJV91:NJV92 MZZ91:MZZ92 MQD91:MQD92 MGH91:MGH92 LWL91:LWL92 LMP91:LMP92 LCT91:LCT92 KSX91:KSX92 KJB91:KJB92 JZF91:JZF92 JPJ91:JPJ92 JFN91:JFN92 IVR91:IVR92 ILV91:ILV92 IBZ91:IBZ92 HSD91:HSD92 HIH91:HIH92 GYL91:GYL92 GOP91:GOP92 GET91:GET92 FUX91:FUX92 FLB91:FLB92 FBF91:FBF92 ERJ91:ERJ92 EHN91:EHN92 DXR91:DXR92 DNV91:DNV92 DDZ91:DDZ92 CUD91:CUD92 CKH91:CKH92 CAL91:CAL92 BQP91:BQP92 BGT91:BGT92 AWX91:AWX92 ANB91:ANB92 ADF91:ADF92 TJ91:TJ92 JN91:JN92 R91:R92 WWB91:WWB92 WMF91:WMF92 WCJ91:WCJ92 VSN91:VSN92 VIR91:VIR92 UYV91:UYV92 UOZ91:UOZ92 UFD91:UFD92 TVH91:TVH92 TLL91:TLL92 TBP91:TBP92 SRT91:SRT92 SHX91:SHX92 RYB91:RYB92 ROF91:ROF92 REJ91:REJ92 QUN91:QUN92 QKR91:QKR92 QAV91:QAV92 PQZ91:PQZ92 PHD91:PHD92 OXH91:OXH92 ONL91:ONL92 ODP91:ODP92 NTT91:NTT92 NJX91:NJX92 NAB91:NAB92 MQF91:MQF92 MGJ91:MGJ92 LWN91:LWN92 LMR91:LMR92 LCV91:LCV92 KSZ91:KSZ92 KJD91:KJD92 JZH91:JZH92 JPL91:JPL92 JFP91:JFP92 IVT91:IVT92 ILX91:ILX92 ICB91:ICB92 HSF91:HSF92 HIJ91:HIJ92 GYN91:GYN92 GOR91:GOR92 GEV91:GEV92 FUZ91:FUZ92 FLD91:FLD92 FBH91:FBH92 ERL91:ERL92 EHP91:EHP92 DXT91:DXT92 DNX91:DNX92 DEB91:DEB92 CUF91:CUF92 CKJ91:CKJ92 CAN91:CAN92 BQR91:BQR92 BGV91:BGV92 AWZ91:AWZ92 AND91:AND92 ADH91:ADH92 TL91:TL92 JP91:JP92 T91:T92 WCJ73 VSN73 VIR73 UYV73 UOZ73 UFD73 TVH73 TLL73 TBP73 SRT73 SHX73 RYB73 ROF73 REJ73 QUN73 QKR73 QAV73 PQZ73 PHD73 OXH73 ONL73 ODP73 NTT73 NJX73 NAB73 MQF73 MGJ73 LWN73 LMR73 LCV73 KSZ73 KJD73 JZH73 JPL73 JFP73 IVT73 ILX73 ICB73 HSF73 HIJ73 GYN73 GOR73 GEV73 FUZ73 FLD73 FBH73 ERL73 EHP73 DXT73 DNX73 DEB73 CUF73 CKJ73 CAN73 BQR73 BGV73 AWZ73 AND73 ADH73 TL73 JP73 T73 WVZ73 WMD73 WCH73 VSL73 VIP73 UYT73 UOX73 UFB73 TVF73 TLJ73 TBN73 SRR73 SHV73 RXZ73 ROD73 REH73 QUL73 QKP73 QAT73 PQX73 PHB73 OXF73 ONJ73 ODN73 NTR73 NJV73 MZZ73 MQD73 MGH73 LWL73 LMP73 LCT73 KSX73 KJB73 JZF73 JPJ73 JFN73 IVR73 ILV73 IBZ73 HSD73 HIH73 GYL73 GOP73 GET73 FUX73 FLB73 FBF73 ERJ73 EHN73 DXR73 DNV73 DDZ73 CUD73 CKH73 CAL73 BQP73 BGT73 AWX73 ANB73 ADF73 TJ73 JN73 R73 WCJ55 VSN55 VIR55 UYV55 UOZ55 UFD55 TVH55 TLL55 TBP55 SRT55 SHX55 RYB55 ROF55 REJ55 QUN55 QKR55 QAV55 PQZ55 PHD55 OXH55 ONL55 ODP55 NTT55 NJX55 NAB55 MQF55 MGJ55 LWN55 LMR55 LCV55 KSZ55 KJD55 JZH55 JPL55 JFP55 IVT55 ILX55 ICB55 HSF55 HIJ55 GYN55 GOR55 GEV55 FUZ55 FLD55 FBH55 ERL55 EHP55 DXT55 DNX55 DEB55 CUF55 CKJ55 CAN55 BQR55 BGV55 AWZ55 AND55 ADH55 TL55 JP55 T55 WVZ55 WMD55 WCH55 VSL55 VIP55 UYT55 UOX55 UFB55 TVF55 TLJ55 TBN55 SRR55 SHV55 RXZ55 ROD55 REH55 QUL55 QKP55 QAT55 PQX55 PHB55 OXF55 ONJ55 ODN55 NTR55 NJV55 MZZ55 MQD55 MGH55 LWL55 LMP55 LCT55 KSX55 KJB55 JZF55 JPJ55 JFN55 IVR55 ILV55 IBZ55 HSD55 HIH55 GYL55 GOP55 GET55 FUX55 FLB55 FBF55 ERJ55 EHN55 DXR55 DNV55 DDZ55 CUD55 CKH55 CAL55 BQP55 BGT55 AWX55 ANB55 ADF55 TJ55 JN55 R55 WCJ37 VSN37 VIR37 UYV37 UOZ37 UFD37 TVH37 TLL37 TBP37 SRT37 SHX37 RYB37 ROF37 REJ37 QUN37 QKR37 QAV37 PQZ37 PHD37 OXH37 ONL37 ODP37 NTT37 NJX37 NAB37 MQF37 MGJ37 LWN37 LMR37 LCV37 KSZ37 KJD37 JZH37 JPL37 JFP37 IVT37 ILX37 ICB37 HSF37 HIJ37 GYN37 GOR37 GEV37 FUZ37 FLD37 FBH37 ERL37 EHP37 DXT37 DNX37 DEB37 CUF37 CKJ37 CAN37 BQR37 BGV37 AWZ37 AND37 ADH37 TL37 JP37 T37 WVZ37 WMD37 WCH37 VSL37 VIP37 UYT37 UOX37 UFB37 TVF37 TLJ37 TBN37 SRR37 SHV37 RXZ37 ROD37 REH37 QUL37 QKP37 QAT37 PQX37 PHB37 OXF37 ONJ37 ODN37 NTR37 NJV37 MZZ37 MQD37 MGH37 LWL37 LMP37 LCT37 KSX37 KJB37 JZF37 JPJ37 JFN37 IVR37 ILV37 IBZ37 HSD37 HIH37 GYL37 GOP37 GET37 FUX37 FLB37 FBF37 ERJ37 EHN37 DXR37 DNV37 DDZ37 CUD37 CKH37 CAL37 BQP37 BGT37 AWX37 ANB37 ADF37 TJ37 JN37 R37 WWB55 WMF55 WWS109 WMW109 WWB73 WWB37 WMF73 WMF37 WVZ91:WVZ92 WMD91:WMD92 Y243 AA243 AI119 AK119 AK109 AI109"/>
    <dataValidation allowBlank="1" promptTitle="checkPeriodRange" sqref="WVY131 R183 WVY149 WVY167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WMT109 WCX109 VTB109 VJF109 UZJ109 UPN109 UFR109 TVV109 TLZ109 TCD109 SSH109 SIL109 RYP109 ROT109 REX109 QVB109 QLF109 QBJ109 PRN109 PHR109 OXV109 ONZ109 OED109 NUH109 NKL109 NAP109 MQT109 MGX109 LXB109 LNF109 LDJ109 KTN109 KJR109 JZV109 JPZ109 JGD109 IWH109 IML109 ICP109 HST109 HIX109 GZB109 GPF109 GFJ109 FVN109 FLR109 FBV109 ERZ109 EID109 DYH109 DOL109 DEP109 CUT109 CKX109 CBB109 BRF109 BHJ109 AXN109 ANR109 ADV109 TZ109 KD109 V109 WMC92 WCG92 VSK92 VIO92 UYS92 UOW92 UFA92 TVE92 TLI92 TBM92 SRQ92 SHU92 RXY92 ROC92 REG92 QUK92 QKO92 QAS92 PQW92 PHA92 OXE92 ONI92 ODM92 NTQ92 NJU92 MZY92 MQC92 MGG92 LWK92 LMO92 LCS92 KSW92 KJA92 JZE92 JPI92 JFM92 IVQ92 ILU92 IBY92 HSC92 HIG92 GYK92 GOO92 GES92 FUW92 FLA92 FBE92 ERI92 EHM92 DXQ92 DNU92 DDY92 CUC92 CKG92 CAK92 BQO92 BGS92 AWW92 ANA92 ADE92 TI92 JM92 Q92 WMC74 WCG74 VSK74 VIO74 UYS74 UOW74 UFA74 TVE74 TLI74 TBM74 SRQ74 SHU74 RXY74 ROC74 REG74 QUK74 QKO74 QAS74 PQW74 PHA74 OXE74 ONI74 ODM74 NTQ74 NJU74 MZY74 MQC74 MGG74 LWK74 LMO74 LCS74 KSW74 KJA74 JZE74 JPI74 JFM74 IVQ74 ILU74 IBY74 HSC74 HIG74 GYK74 GOO74 GES74 FUW74 FLA74 FBE74 ERI74 EHM74 DXQ74 DNU74 DDY74 CUC74 CKG74 CAK74 BQO74 BGS74 AWW74 ANA74 ADE74 TI74 JM74 Q74 WMC56 WCG56 VSK56 VIO56 UYS56 UOW56 UFA56 TVE56 TLI56 TBM56 SRQ56 SHU56 RXY56 ROC56 REG56 QUK56 QKO56 QAS56 PQW56 PHA56 OXE56 ONI56 ODM56 NTQ56 NJU56 MZY56 MQC56 MGG56 LWK56 LMO56 LCS56 KSW56 KJA56 JZE56 JPI56 JFM56 IVQ56 ILU56 IBY56 HSC56 HIG56 GYK56 GOO56 GES56 FUW56 FLA56 FBE56 ERI56 EHM56 DXQ56 DNU56 DDY56 CUC56 CKG56 CAK56 BQO56 BGS56 AWW56 ANA56 ADE56 TI56 JM56 Q56 WMC38 WCG38 VSK38 VIO38 UYS38 UOW38 UFA38 TVE38 TLI38 TBM38 SRQ38 SHU38 RXY38 ROC38 REG38 QUK38 QKO38 QAS38 PQW38 PHA38 OXE38 ONI38 ODM38 NTQ38 NJU38 MZY38 MQC38 MGG38 LWK38 LMO38 LCS38 KSW38 KJA38 JZE38 JPI38 JFM38 IVQ38 ILU38 IBY38 HSC38 HIG38 GYK38 GOO38 GES38 FUW38 FLA38 FBE38 ERI38 EHM38 DXQ38 DNU38 DDY38 CUC38 CKG38 CAK38 BQO38 BGS38 AWW38 ANA38 ADE38 TI38 JM38 Q38 WVY56 WVY92 WVY74 WVY38 WWP109 X244 AH119 AH10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66 M109">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CL242:WCS242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WMA90 WCE90 VSI90 VIM90 UYQ90 UOU90 UEY90 TVC90 TLG90 TBK90 SRO90 SHS90 RXW90 ROA90 REE90 QUI90 QKM90 QAQ90 PQU90 PGY90 OXC90 ONG90 ODK90 NTO90 NJS90 MZW90 MQA90 MGE90 LWI90 LMM90 LCQ90 KSU90 KIY90 JZC90 JPG90 JFK90 IVO90 ILS90 IBW90 HSA90 HIE90 GYI90 GOM90 GEQ90 FUU90 FKY90 FBC90 ERG90 EHK90 DXO90 DNS90 DDW90 CUA90 CKE90 CAI90 BQM90 BGQ90 AWU90 AMY90 ADC90 TG90 JK90 WMA72:WMH72 WCE72:WCL72 VSI72:VSP72 VIM72:VIT72 UYQ72:UYX72 UOU72:UPB72 UEY72:UFF72 TVC72:TVJ72 TLG72:TLN72 TBK72:TBR72 SRO72:SRV72 SHS72:SHZ72 RXW72:RYD72 ROA72:ROH72 REE72:REL72 QUI72:QUP72 QKM72:QKT72 QAQ72:QAX72 PQU72:PRB72 PGY72:PHF72 OXC72:OXJ72 ONG72:ONN72 ODK72:ODR72 NTO72:NTV72 NJS72:NJZ72 MZW72:NAD72 MQA72:MQH72 MGE72:MGL72 LWI72:LWP72 LMM72:LMT72 LCQ72:LCX72 KSU72:KTB72 KIY72:KJF72 JZC72:JZJ72 JPG72:JPN72 JFK72:JFR72 IVO72:IVV72 ILS72:ILZ72 IBW72:ICD72 HSA72:HSH72 HIE72:HIL72 GYI72:GYP72 GOM72:GOT72 GEQ72:GEX72 FUU72:FVB72 FKY72:FLF72 FBC72:FBJ72 ERG72:ERN72 EHK72:EHR72 DXO72:DXV72 DNS72:DNZ72 DDW72:DED72 CUA72:CUH72 CKE72:CKL72 CAI72:CAP72 BQM72:BQT72 BGQ72:BGX72 AWU72:AXB72 AMY72:ANF72 ADC72:ADJ72 TG72:TN72 JK72:JR72 WVW54:WWD54 WMA54:WMH54 WCE54:WCL54 VSI54:VSP54 VIM54:VIT54 UYQ54:UYX54 UOU54:UPB54 UEY54:UFF54 TVC54:TVJ54 TLG54:TLN54 TBK54:TBR54 SRO54:SRV54 SHS54:SHZ54 RXW54:RYD54 ROA54:ROH54 REE54:REL54 QUI54:QUP54 QKM54:QKT54 QAQ54:QAX54 PQU54:PRB54 PGY54:PHF54 OXC54:OXJ54 ONG54:ONN54 ODK54:ODR54 NTO54:NTV54 NJS54:NJZ54 MZW54:NAD54 MQA54:MQH54 MGE54:MGL54 LWI54:LWP54 LMM54:LMT54 LCQ54:LCX54 KSU54:KTB54 KIY54:KJF54 JZC54:JZJ54 JPG54:JPN54 JFK54:JFR54 IVO54:IVV54 ILS54:ILZ54 IBW54:ICD54 HSA54:HSH54 HIE54:HIL54 GYI54:GYP54 GOM54:GOT54 GEQ54:GEX54 FUU54:FVB54 FKY54:FLF54 FBC54:FBJ54 ERG54:ERN54 EHK54:EHR54 DXO54:DXV54 DNS54:DNZ54 DDW54:DED54 CUA54:CUH54 CKE54:CKL54 CAI54:CAP54 BQM54:BQT54 BGQ54:BGX54 AWU54:AXB54 AMY54:ANF54 ADC54:ADJ54 TG54:TN54 JK54:JR54 WVW36:WWD36 WMA36:WMH36 WCE36:WCL36 VSI36:VSP36 VIM36:VIT36 UYQ36:UYX36 UOU36:UPB36 UEY36:UFF36 TVC36:TVJ36 TLG36:TLN36 TBK36:TBR36 SRO36:SRV36 SHS36:SHZ36 RXW36:RYD36 ROA36:ROH36 REE36:REL36 QUI36:QUP36 QKM36:QKT36 QAQ36:QAX36 PQU36:PRB36 PGY36:PHF36 OXC36:OXJ36 ONG36:ONN36 ODK36:ODR36 NTO36:NTV36 NJS36:NJZ36 MZW36:NAD36 MQA36:MQH36 MGE36:MGL36 LWI36:LWP36 LMM36:LMT36 LCQ36:LCX36 KSU36:KTB36 KIY36:KJF36 JZC36:JZJ36 JPG36:JPN36 JFK36:JFR36 IVO36:IVV36 ILS36:ILZ36 IBW36:ICD36 HSA36:HSH36 HIE36:HIL36 GYI36:GYP36 GOM36:GOT36 GEQ36:GEX36 FUU36:FVB36 FKY36:FLF36 FBC36:FBJ36 ERG36:ERN36 EHK36:EHR36 DXO36:DXV36 DNS36:DNZ36 DDW36:DED36 CUA36:CUH36 CKE36:CKL36 CAI36:CAP36 BQM36:BQT36 BGQ36:BGX36 AWU36:AXB36 AMY36:ANF36 ADC36:ADJ36 TG36:TN36 JK36:JR36 WVW72:WWD72 WVW90">
      <formula1>kind_of_cons</formula1>
    </dataValidation>
    <dataValidation type="list" allowBlank="1" showInputMessage="1" showErrorMessage="1" errorTitle="Ошибка" error="Выберите значение из списка" sqref="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WMA71 WCE71 VSI71 VIM71 UYQ71 UOU71 UEY71 TVC71 TLG71 TBK71 SRO71 SHS71 RXW71 ROA71 REE71 QUI71 QKM71 QAQ71 PQU71 PGY71 OXC71 ONG71 ODK71 NTO71 NJS71 MZW71 MQA71 MGE71 LWI71 LMM71 LCQ71 KSU71 KIY71 JZC71 JPG71 JFK71 IVO71 ILS71 IBW71 HSA71 HIE71 GYI71 GOM71 GEQ71 FUU71 FKY71 FBC71 ERG71 EHK71 DXO71 DNS71 DDW71 CUA71 CKE71 CAI71 BQM71 BGQ71 AWU71 AMY71 ADC71 TG71 JK71 O71 WVW53 WMA53 WCE53 VSI53 VIM53 UYQ53 UOU53 UEY53 TVC53 TLG53 TBK53 SRO53 SHS53 RXW53 ROA53 REE53 QUI53 QKM53 QAQ53 PQU53 PGY53 OXC53 ONG53 ODK53 NTO53 NJS53 MZW53 MQA53 MGE53 LWI53 LMM53 LCQ53 KSU53 KIY53 JZC53 JPG53 JFK53 IVO53 ILS53 IBW53 HSA53 HIE53 GYI53 GOM53 GEQ53 FUU53 FKY53 FBC53 ERG53 EHK53 DXO53 DNS53 DDW53 CUA53 CKE53 CAI53 BQM53 BGQ53 AWU53 AMY53 ADC53 TG53 JK53 O53 WVW35 WMA35 WCE35 VSI35 VIM35 UYQ35 UOU35 UEY35 TVC35 TLG35 TBK35 SRO35 SHS35 RXW35 ROA35 REE35 QUI35 QKM35 QAQ35 PQU35 PGY35 OXC35 ONG35 ODK35 NTO35 NJS35 MZW35 MQA35 MGE35 LWI35 LMM35 LCQ35 KSU35 KIY35 JZC35 JPG35 JFK35 IVO35 ILS35 IBW35 HSA35 HIE35 GYI35 GOM35 GEQ35 FUU35 FKY35 FBC35 ERG35 EHK35 DXO35 DNS35 DDW35 CUA35 CKE35 CAI35 BQM35 BGQ35 AWU35 AMY35 ADC35 TG35 JK35 O35 WVW71">
      <formula1>kind_of_scheme_in</formula1>
    </dataValidation>
    <dataValidation type="list" allowBlank="1" showInputMessage="1" showErrorMessage="1" errorTitle="Ошибка" error="Выберите значение из списка" sqref="WVU130 JP243 TL243 ADH243 AND243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130 M91 M73 M55 M37 WLY91 WCC91 VSG91 VIK91 UYO91 UOS91 UEW91 TVA91 TLE91 TBI91 SRM91 SHQ91 RXU91 RNY91 REC91 QUG91 QKK91 QAO91 PQS91 PGW91 OXA91 ONE91 ODI91 NTM91 NJQ91 MZU91 MPY91 MGC91 LWG91 LMK91 LCO91 KSS91 KIW91 JZA91 JPE91 JFI91 IVM91 ILQ91 IBU91 HRY91 HIC91 GYG91 GOK91 GEO91 FUS91 FKW91 FBA91 ERE91 EHI91 DXM91 DNQ91 DDU91 CTY91 CKC91 CAG91 BQK91 BGO91 AWS91 AMW91 ADA91 TE91 JI91 WVU73 WLY73 WCC73 VSG73 VIK73 UYO73 UOS73 UEW73 TVA73 TLE73 TBI73 SRM73 SHQ73 RXU73 RNY73 REC73 QUG73 QKK73 QAO73 PQS73 PGW73 OXA73 ONE73 ODI73 NTM73 NJQ73 MZU73 MPY73 MGC73 LWG73 LMK73 LCO73 KSS73 KIW73 JZA73 JPE73 JFI73 IVM73 ILQ73 IBU73 HRY73 HIC73 GYG73 GOK73 GEO73 FUS73 FKW73 FBA73 ERE73 EHI73 DXM73 DNQ73 DDU73 CTY73 CKC73 CAG73 BQK73 BGO73 AWS73 AMW73 ADA73 TE73 JI73 WVU55 WLY55 WCC55 VSG55 VIK55 UYO55 UOS55 UEW55 TVA55 TLE55 TBI55 SRM55 SHQ55 RXU55 RNY55 REC55 QUG55 QKK55 QAO55 PQS55 PGW55 OXA55 ONE55 ODI55 NTM55 NJQ55 MZU55 MPY55 MGC55 LWG55 LMK55 LCO55 KSS55 KIW55 JZA55 JPE55 JFI55 IVM55 ILQ55 IBU55 HRY55 HIC55 GYG55 GOK55 GEO55 FUS55 FKW55 FBA55 ERE55 EHI55 DXM55 DNQ55 DDU55 CTY55 CKC55 CAG55 BQK55 BGO55 AWS55 AMW55 ADA55 TE55 JI55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WVU91">
      <formula1>kind_of_heat_transfer</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JH57:JS63 WVT57:WWE63 WLX57:WMI63 WCB57:WCM63 VSF57:VSQ63 VIJ57:VIU63 UYN57:UYY63 UOR57:UPC63 UEV57:UFG63 TUZ57:TVK63 TLD57:TLO63 TBH57:TBS63 SRL57:SRW63 SHP57:SIA63 RXT57:RYE63 RNX57:ROI63 REB57:REM63 QUF57:QUQ63 QKJ57:QKU63 QAN57:QAY63 PQR57:PRC63 PGV57:PHG63 OWZ57:OXK63 OND57:ONO63 ODH57:ODS63 NTL57:NTW63 NJP57:NKA63 MZT57:NAE63 MPX57:MQI63 MGB57:MGM63 LWF57:LWQ63 LMJ57:LMU63 LCN57:LCY63 KSR57:KTC63 KIV57:KJG63 JYZ57:JZK63 JPD57:JPO63 JFH57:JFS63 IVL57:IVW63 ILP57:IMA63 IBT57:ICE63 HRX57:HSI63 HIB57:HIM63 GYF57:GYQ63 GOJ57:GOU63 GEN57:GEY63 FUR57:FVC63 FKV57:FLG63 FAZ57:FBK63 ERD57:ERO63 EHH57:EHS63 DXL57:DXW63 DNP57:DOA63 DDT57:DEE63 CTX57:CUI63 CKB57:CKM63 CAF57:CAQ63 BQJ57:BQU63 BGN57:BGY63 AWR57:AXC63 AMV57:ANG63 ACZ57:ADK63 TD57:TO63 ACZ75:ADK81 TD75:TO81 JH75:JS81 WVT75:WWE81 WLX75:WMI81 WCB75:WCM81 VSF75:VSQ81 VIJ75:VIU81 UYN75:UYY81 UOR75:UPC81 UEV75:UFG81 TUZ75:TVK81 TLD75:TLO81 TBH75:TBS81 SRL75:SRW81 SHP75:SIA81 RXT75:RYE81 RNX75:ROI81 REB75:REM81 QUF75:QUQ81 QKJ75:QKU81 QAN75:QAY81 PQR75:PRC81 PGV75:PHG81 OWZ75:OXK81 OND75:ONO81 ODH75:ODS81 NTL75:NTW81 NJP75:NKA81 MZT75:NAE81 MPX75:MQI81 MGB75:MGM81 LWF75:LWQ81 LMJ75:LMU81 LCN75:LCY81 KSR75:KTC81 KIV75:KJG81 JYZ75:JZK81 JPD75:JPO81 JFH75:JFS81 IVL75:IVW81 ILP75:IMA81 IBT75:ICE81 HRX75:HSI81 HIB75:HIM81 GYF75:GYQ81 GOJ75:GOU81 GEN75:GEY81 FUR75:FVC81 FKV75:FLG81 FAZ75:FBK81 ERD75:ERO81 EHH75:EHS81 DXL75:DXW81 DNP75:DOA81 DDT75:DEE81 CTX75:CUI81 CKB75:CKM81 CAF75:CAQ81 BQJ75:BQU81 BGN75:BGY81 AWR75:AXC81 AMV75:ANG81 L81:U81 WLX94:WMI95 WCB94:WCM95 VSF94:VSQ95 VIJ94:VIU95 UYN94:UYY95 UOR94:UPC95 UEV94:UFG95 TUZ94:TVK95 TLD94:TLO95 TBH94:TBS95 SRL94:SRW95 SHP94:SIA95 RXT94:RYE95 RNX94:ROI95 REB94:REM95 QUF94:QUQ95 QKJ94:QKU95 QAN94:QAY95 PQR94:PRC95 PGV94:PHG95 OWZ94:OXK95 OND94:ONO95 ODH94:ODS95 NTL94:NTW95 NJP94:NKA95 MZT94:NAE95 MPX94:MQI95 MGB94:MGM95 LWF94:LWQ95 LMJ94:LMU95 LCN94:LCY95 KSR94:KTC95 KIV94:KJG95 JYZ94:JZK95 JPD94:JPO95 JFH94:JFS95 IVL94:IVW95 ILP94:IMA95 IBT94:ICE95 HRX94:HSI95 HIB94:HIM95 GYF94:GYQ95 GOJ94:GOU95 GEN94:GEY95 FUR94:FVC95 FKV94:FLG95 FAZ94:FBK95 ERD94:ERO95 EHH94:EHS95 DXL94:DXW95 DNP94:DOA95 DDT94:DEE95 CTX94:CUI95 CKB94:CKM95 CAF94:CAQ95 BQJ94:BQU95 BGN94:BGY95 AWR94:AXC95 AMV94:ANG95 ACZ94:ADK95 TD94:TO95 JH94:JS95 WVT39:WWE45 WLX39:WMI45 WCB39:WCM45 VSF39:VSQ45 VIJ39:VIU45 UYN39:UYY45 UOR39:UPC45 UEV39:UFG45 TUZ39:TVK45 TLD39:TLO45 TBH39:TBS45 SRL39:SRW45 SHP39:SIA45 RXT39:RYE45 RNX39:ROI45 REB39:REM45 QUF39:QUQ45 QKJ39:QKU45 QAN39:QAY45 PQR39:PRC45 PGV39:PHG45 OWZ39:OXK45 OND39:ONO45 ODH39:ODS45 NTL39:NTW45 NJP39:NKA45 MZT39:NAE45 MPX39:MQI45 MGB39:MGM45 LWF39:LWQ45 LMJ39:LMU45 LCN39:LCY45 KSR39:KTC45 KIV39:KJG45 JYZ39:JZK45 JPD39:JPO45 JFH39:JFS45 IVL39:IVW45 ILP39:IMA45 IBT39:ICE45 HRX39:HSI45 HIB39:HIM45 GYF39:GYQ45 GOJ39:GOU45 GEN39:GEY45 FUR39:FVC45 FKV39:FLG45 FAZ39:FBK45 ERD39:ERO45 EHH39:EHS45 DXL39:DXW45 DNP39:DOA45 DDT39:DEE45 CTX39:CUI45 CKB39:CKM45 CAF39:CAQ45 BQJ39:BQU45 BGN39:BGY45 AWR39:AXC45 AMV39:ANG45 ACZ39:ADK45 TD39:TO45 JH39:JS45 WVT94:WWE95 L246:U252 V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V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CO109 VSS109 VIW109 UZA109 UPE109 UFI109 TVM109 TLQ109 TBU109 SRY109 SIC109 RYG109 ROK109 REO109 QUS109 QKW109 QBA109 PRE109 PHI109 OXM109 ONQ109 ODU109 NTY109 NKC109 NAG109 MQK109 MGO109 LWS109 LMW109 LDA109 KTE109 KJI109 JZM109 JPQ109 JFU109 IVY109 IMC109 ICG109 HSK109 HIO109 GYS109 GOW109 GFA109 FVE109 FLI109 FBM109 ERQ109 EHU109 DXY109 DOC109 DEG109 CUK109 CKO109 CAS109 BQW109 BHA109 AXE109 ANI109 ADM109 TQ109 JU109 WWG109 WMK109">
      <formula1>kind_of_heat_transfer</formula1>
    </dataValidation>
    <dataValidation allowBlank="1" prompt="Для выбора выполните двойной щелчок левой клавиши мыши по соответствующей ячейке." sqref="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WVT93:WWE93 WLX93:WMI93 WCB93:WCM93 VSF93:VSQ93 VIJ93:VIU93 UYN93:UYY93 UOR93:UPC93 UEV93:UFG93 TUZ93:TVK93 TLD93:TLO93 TBH93:TBS93 SRL93:SRW93 SHP93:SIA93 RXT93:RYE93 RNX93:ROI93 REB93:REM93 QUF93:QUQ93 QKJ93:QKU93 QAN93:QAY93 PQR93:PRC93 PGV93:PHG93 OWZ93:OXK93 OND93:ONO93 ODH93:ODS93 NTL93:NTW93 NJP93:NKA93 MZT93:NAE93 MPX93:MQI93 MGB93:MGM93 LWF93:LWQ93 LMJ93:LMU93 LCN93:LCY93 KSR93:KTC93 KIV93:KJG93 JYZ93:JZK93 JPD93:JPO93 JFH93:JFS93 IVL93:IVW93 ILP93:IMA93 IBT93:ICE93 HRX93:HSI93 HIB93:HIM93 GYF93:GYQ93 GOJ93:GOU93 GEN93:GEY93 FUR93:FVC93 FKV93:FLG93 FAZ93:FBK93 ERD93:ERO93 EHH93:EHS93 DXL93:DXW93 DNP93:DOA93 DDT93:DEE93 CTX93:CUI93 CKB93:CKM93 CAF93:CAQ93 BQJ93:BQU93 BGN93:BGY93 AWR93:AXC93 AMV93:ANG93 ACZ93:ADK93 TD93:TO93 JH93:JS93"/>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129:V129 O147:V147 O224:V224 O165 O90 O72:V72 O54:V54 O36:V36 O242">
      <formula1>kind_of_cons</formula1>
    </dataValidation>
    <dataValidation type="list" allowBlank="1" showInputMessage="1" showErrorMessage="1" errorTitle="Ошибка" error="Выберите значение из списка" sqref="WWI108 O108 WMM108 WCQ108 VSU108 VIY108 UZC108 UPG108 UFK108 TVO108 TLS108 TBW108 SSA108 SIE108 RYI108 ROM108 REQ108 QUU108 QKY108 QBC108 PRG108 PHK108 OXO108 ONS108 ODW108 NUA108 NKE108 NAI108 MQM108 MGQ108 LWU108 LMY108 LDC108 KTG108 KJK108 JZO108 JPS108 JFW108 IWA108 IME108 ICI108 HSM108 HIQ108 GYU108 GOY108 GFC108 FVG108 FLK108 FBO108 ERS108 EHW108 DYA108 DOE108 DEI108 CUM108 CKQ108 CAU108 BQY108 BHC108 AXG108 ANK108 ADO108 TS108 JW108">
      <formula1>kind_of_cons</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7"/>
      <c r="W1" s="458" t="s">
        <v>324</v>
      </c>
      <c r="X1" s="406" t="s">
        <v>293</v>
      </c>
      <c r="Y1" s="406" t="s">
        <v>307</v>
      </c>
      <c r="Z1" s="148"/>
      <c r="AA1" s="207" t="s">
        <v>362</v>
      </c>
      <c r="AB1" s="207"/>
      <c r="AC1" s="207" t="s">
        <v>363</v>
      </c>
      <c r="AD1" s="207"/>
      <c r="AF1" s="161" t="s">
        <v>336</v>
      </c>
      <c r="AH1" s="148" t="s">
        <v>337</v>
      </c>
      <c r="AI1" s="148" t="s">
        <v>338</v>
      </c>
      <c r="AK1" s="148" t="s">
        <v>353</v>
      </c>
      <c r="AM1" s="148" t="s">
        <v>354</v>
      </c>
      <c r="AP1" s="148" t="s">
        <v>370</v>
      </c>
      <c r="AQ1" s="148" t="s">
        <v>369</v>
      </c>
      <c r="AS1" s="406" t="s">
        <v>375</v>
      </c>
      <c r="AU1" s="161" t="s">
        <v>383</v>
      </c>
      <c r="AW1" s="408" t="s">
        <v>545</v>
      </c>
      <c r="AX1" s="408" t="s">
        <v>546</v>
      </c>
      <c r="AZ1" s="1341" t="s">
        <v>579</v>
      </c>
      <c r="BA1" s="1341"/>
      <c r="BC1" s="825" t="s">
        <v>721</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6" t="s">
        <v>284</v>
      </c>
      <c r="O2" s="526" t="s">
        <v>640</v>
      </c>
      <c r="P2" s="660" t="s">
        <v>41</v>
      </c>
      <c r="Q2" s="180" t="s">
        <v>3</v>
      </c>
      <c r="R2" s="183" t="s">
        <v>24</v>
      </c>
      <c r="S2" s="181" t="s">
        <v>26</v>
      </c>
      <c r="T2" s="182" t="s">
        <v>30</v>
      </c>
      <c r="U2" s="178" t="s">
        <v>36</v>
      </c>
      <c r="V2" s="1037">
        <v>1</v>
      </c>
      <c r="W2" s="459"/>
      <c r="X2" s="460" t="s">
        <v>610</v>
      </c>
      <c r="Y2" s="44" t="s">
        <v>635</v>
      </c>
      <c r="Z2" s="160"/>
      <c r="AA2" s="751" t="s">
        <v>714</v>
      </c>
      <c r="AB2" s="753" t="s">
        <v>714</v>
      </c>
      <c r="AC2" s="44" t="s">
        <v>309</v>
      </c>
      <c r="AD2" s="753" t="s">
        <v>309</v>
      </c>
      <c r="AF2" s="45" t="s">
        <v>36</v>
      </c>
      <c r="AH2" s="143" t="s">
        <v>341</v>
      </c>
      <c r="AI2" s="143" t="s">
        <v>341</v>
      </c>
      <c r="AK2" s="143" t="s">
        <v>345</v>
      </c>
      <c r="AM2" s="143" t="s">
        <v>355</v>
      </c>
      <c r="AP2" s="1127" t="s">
        <v>610</v>
      </c>
      <c r="AQ2" s="1033" t="s">
        <v>758</v>
      </c>
      <c r="AS2" s="44" t="s">
        <v>373</v>
      </c>
      <c r="AU2" s="45" t="s">
        <v>376</v>
      </c>
      <c r="AW2" s="409" t="s">
        <v>547</v>
      </c>
      <c r="AX2" s="410" t="s">
        <v>547</v>
      </c>
      <c r="AZ2" s="445" t="s">
        <v>580</v>
      </c>
      <c r="BA2" s="446" t="s">
        <v>581</v>
      </c>
      <c r="BC2" s="802" t="s">
        <v>722</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6" t="s">
        <v>258</v>
      </c>
      <c r="O3" s="526" t="s">
        <v>641</v>
      </c>
      <c r="P3" s="660" t="s">
        <v>42</v>
      </c>
      <c r="Q3" s="180" t="s">
        <v>300</v>
      </c>
      <c r="R3" s="179" t="s">
        <v>302</v>
      </c>
      <c r="S3" s="181" t="s">
        <v>27</v>
      </c>
      <c r="T3" s="182" t="s">
        <v>31</v>
      </c>
      <c r="U3" s="178" t="s">
        <v>37</v>
      </c>
      <c r="V3" s="1037">
        <v>2</v>
      </c>
      <c r="W3" s="459"/>
      <c r="X3" s="460" t="s">
        <v>767</v>
      </c>
      <c r="Y3" s="44" t="s">
        <v>635</v>
      </c>
      <c r="Z3" s="160"/>
      <c r="AA3" s="751" t="s">
        <v>715</v>
      </c>
      <c r="AB3" s="753" t="s">
        <v>715</v>
      </c>
      <c r="AC3" s="44" t="s">
        <v>310</v>
      </c>
      <c r="AD3" s="753" t="s">
        <v>310</v>
      </c>
      <c r="AF3" s="45" t="s">
        <v>37</v>
      </c>
      <c r="AH3" s="143" t="s">
        <v>364</v>
      </c>
      <c r="AI3" s="143" t="s">
        <v>343</v>
      </c>
      <c r="AK3" s="143" t="s">
        <v>346</v>
      </c>
      <c r="AM3" s="143" t="s">
        <v>356</v>
      </c>
      <c r="AP3" s="1127" t="s">
        <v>768</v>
      </c>
      <c r="AQ3" s="1033" t="s">
        <v>613</v>
      </c>
      <c r="AS3" s="44" t="s">
        <v>374</v>
      </c>
      <c r="AU3" s="45" t="s">
        <v>377</v>
      </c>
      <c r="AW3" s="409" t="s">
        <v>548</v>
      </c>
      <c r="AX3" s="410" t="s">
        <v>548</v>
      </c>
      <c r="AZ3" s="146" t="s">
        <v>651</v>
      </c>
      <c r="BA3" s="179" t="s">
        <v>650</v>
      </c>
      <c r="BC3" s="802" t="s">
        <v>723</v>
      </c>
    </row>
    <row r="4" spans="1:55" ht="101.25">
      <c r="A4" s="6" t="s">
        <v>102</v>
      </c>
      <c r="B4" s="44">
        <v>2002</v>
      </c>
      <c r="C4" s="44">
        <v>2015</v>
      </c>
      <c r="E4" s="143" t="s">
        <v>187</v>
      </c>
      <c r="F4" s="143" t="s">
        <v>227</v>
      </c>
      <c r="H4" s="143" t="s">
        <v>2</v>
      </c>
      <c r="I4" s="143" t="s">
        <v>49</v>
      </c>
      <c r="J4" s="143" t="s">
        <v>282</v>
      </c>
      <c r="K4" s="144" t="s">
        <v>248</v>
      </c>
      <c r="L4" s="144" t="s">
        <v>248</v>
      </c>
      <c r="M4" s="144">
        <v>3</v>
      </c>
      <c r="N4" s="656" t="s">
        <v>285</v>
      </c>
      <c r="O4" s="543" t="s">
        <v>642</v>
      </c>
      <c r="Q4" s="180" t="s">
        <v>23</v>
      </c>
      <c r="R4" s="179" t="s">
        <v>770</v>
      </c>
      <c r="S4" s="181" t="s">
        <v>28</v>
      </c>
      <c r="T4" s="182" t="s">
        <v>32</v>
      </c>
      <c r="U4" s="178" t="s">
        <v>38</v>
      </c>
      <c r="V4" s="1037">
        <v>3</v>
      </c>
      <c r="W4" s="459"/>
      <c r="X4" s="460" t="s">
        <v>758</v>
      </c>
      <c r="Y4" s="751" t="s">
        <v>635</v>
      </c>
      <c r="Z4" s="208"/>
      <c r="AC4" s="44" t="s">
        <v>311</v>
      </c>
      <c r="AD4" s="753" t="s">
        <v>311</v>
      </c>
      <c r="AF4" s="45" t="s">
        <v>38</v>
      </c>
      <c r="AH4" s="45" t="s">
        <v>367</v>
      </c>
      <c r="AK4" s="143" t="s">
        <v>347</v>
      </c>
      <c r="AM4" s="143" t="s">
        <v>357</v>
      </c>
      <c r="AP4" s="1127" t="s">
        <v>767</v>
      </c>
      <c r="AQ4" s="1033" t="s">
        <v>614</v>
      </c>
      <c r="AS4" s="44" t="s">
        <v>344</v>
      </c>
      <c r="AU4" s="45" t="s">
        <v>378</v>
      </c>
      <c r="AW4" s="409" t="s">
        <v>549</v>
      </c>
      <c r="AX4" s="410" t="s">
        <v>549</v>
      </c>
      <c r="AZ4" s="146" t="s">
        <v>661</v>
      </c>
      <c r="BA4" s="179" t="s">
        <v>660</v>
      </c>
      <c r="BC4" s="802" t="s">
        <v>724</v>
      </c>
    </row>
    <row r="5" spans="1:55" ht="33.75">
      <c r="A5" s="6" t="s">
        <v>103</v>
      </c>
      <c r="B5" s="44">
        <v>2003</v>
      </c>
      <c r="C5" s="44">
        <v>2016</v>
      </c>
      <c r="E5" s="143" t="s">
        <v>188</v>
      </c>
      <c r="F5" s="143" t="s">
        <v>228</v>
      </c>
      <c r="I5" s="143" t="s">
        <v>50</v>
      </c>
      <c r="K5" s="144" t="s">
        <v>246</v>
      </c>
      <c r="L5" s="144" t="s">
        <v>246</v>
      </c>
      <c r="M5" s="144">
        <v>4</v>
      </c>
      <c r="N5" s="657" t="s">
        <v>286</v>
      </c>
      <c r="O5" s="543" t="s">
        <v>643</v>
      </c>
      <c r="Q5" s="180" t="s">
        <v>301</v>
      </c>
      <c r="R5" s="179" t="s">
        <v>303</v>
      </c>
      <c r="T5" s="45" t="s">
        <v>33</v>
      </c>
      <c r="U5" s="178" t="s">
        <v>39</v>
      </c>
      <c r="V5" s="1037">
        <v>4</v>
      </c>
      <c r="W5" s="459"/>
      <c r="X5" s="460" t="s">
        <v>611</v>
      </c>
      <c r="Y5" s="751" t="s">
        <v>659</v>
      </c>
      <c r="Z5" s="208">
        <v>1</v>
      </c>
      <c r="AF5" s="45" t="s">
        <v>326</v>
      </c>
      <c r="AH5" s="143" t="s">
        <v>365</v>
      </c>
      <c r="AK5" s="143" t="s">
        <v>348</v>
      </c>
      <c r="AM5" s="143" t="s">
        <v>358</v>
      </c>
      <c r="AP5" s="1127" t="s">
        <v>611</v>
      </c>
      <c r="AQ5" s="1033" t="s">
        <v>617</v>
      </c>
      <c r="AU5" s="45" t="s">
        <v>379</v>
      </c>
      <c r="AW5" s="409" t="s">
        <v>550</v>
      </c>
      <c r="AX5" s="410" t="s">
        <v>550</v>
      </c>
      <c r="AZ5" s="544" t="s">
        <v>662</v>
      </c>
      <c r="BA5" s="568" t="s">
        <v>667</v>
      </c>
      <c r="BC5" s="802" t="s">
        <v>725</v>
      </c>
    </row>
    <row r="6" spans="1:55" ht="45">
      <c r="A6" s="6" t="s">
        <v>104</v>
      </c>
      <c r="B6" s="44">
        <v>2004</v>
      </c>
      <c r="C6" s="44">
        <v>2017</v>
      </c>
      <c r="E6" s="143" t="s">
        <v>189</v>
      </c>
      <c r="F6" s="147"/>
      <c r="G6" s="148" t="s">
        <v>290</v>
      </c>
      <c r="H6" s="148" t="s">
        <v>257</v>
      </c>
      <c r="I6" s="143" t="s">
        <v>67</v>
      </c>
      <c r="J6" s="148" t="s">
        <v>263</v>
      </c>
      <c r="N6" s="657" t="s">
        <v>287</v>
      </c>
      <c r="O6" s="543" t="s">
        <v>644</v>
      </c>
      <c r="R6" s="179" t="s">
        <v>3</v>
      </c>
      <c r="T6" s="45" t="s">
        <v>34</v>
      </c>
      <c r="U6" s="178" t="s">
        <v>326</v>
      </c>
      <c r="V6" s="1037">
        <v>5</v>
      </c>
      <c r="W6" s="459"/>
      <c r="X6" s="751" t="s">
        <v>612</v>
      </c>
      <c r="Y6" s="751" t="s">
        <v>668</v>
      </c>
      <c r="Z6" s="208"/>
      <c r="AA6" s="218"/>
      <c r="AH6" s="143" t="s">
        <v>366</v>
      </c>
      <c r="AK6" s="143" t="s">
        <v>349</v>
      </c>
      <c r="AM6" s="143" t="s">
        <v>359</v>
      </c>
      <c r="AP6" s="1127" t="s">
        <v>612</v>
      </c>
      <c r="AQ6" s="1033" t="s">
        <v>616</v>
      </c>
      <c r="AU6" s="219" t="s">
        <v>380</v>
      </c>
      <c r="AW6" s="409" t="s">
        <v>551</v>
      </c>
      <c r="AX6" s="410" t="s">
        <v>551</v>
      </c>
      <c r="AZ6" s="544" t="s">
        <v>663</v>
      </c>
      <c r="BA6" s="568" t="s">
        <v>672</v>
      </c>
    </row>
    <row r="7" spans="1:55" ht="33.75">
      <c r="A7" s="6" t="s">
        <v>105</v>
      </c>
      <c r="B7" s="44">
        <v>2005</v>
      </c>
      <c r="E7" s="143" t="s">
        <v>190</v>
      </c>
      <c r="F7" s="147"/>
      <c r="G7" s="143" t="s">
        <v>254</v>
      </c>
      <c r="H7" s="143" t="s">
        <v>256</v>
      </c>
      <c r="I7" s="143" t="s">
        <v>68</v>
      </c>
      <c r="J7" s="143" t="s">
        <v>283</v>
      </c>
      <c r="N7" s="658" t="s">
        <v>288</v>
      </c>
      <c r="O7" s="543" t="s">
        <v>645</v>
      </c>
      <c r="U7" s="178" t="s">
        <v>84</v>
      </c>
      <c r="V7" s="1038" t="s">
        <v>68</v>
      </c>
      <c r="W7" s="459"/>
      <c r="X7" s="751" t="s">
        <v>613</v>
      </c>
      <c r="Y7" s="751" t="s">
        <v>659</v>
      </c>
      <c r="Z7" s="208"/>
      <c r="AA7" s="218"/>
      <c r="AH7" s="143" t="s">
        <v>342</v>
      </c>
      <c r="AK7" s="143" t="s">
        <v>350</v>
      </c>
      <c r="AM7" s="143" t="s">
        <v>360</v>
      </c>
      <c r="AP7" s="1127" t="s">
        <v>758</v>
      </c>
      <c r="AQ7" s="1033" t="s">
        <v>615</v>
      </c>
      <c r="AU7" s="219" t="s">
        <v>381</v>
      </c>
      <c r="AW7" s="409" t="s">
        <v>552</v>
      </c>
      <c r="AX7" s="410" t="s">
        <v>552</v>
      </c>
      <c r="AZ7" s="544" t="s">
        <v>680</v>
      </c>
      <c r="BA7" s="568" t="s">
        <v>681</v>
      </c>
    </row>
    <row r="8" spans="1:55" ht="33.75">
      <c r="A8" s="6" t="s">
        <v>106</v>
      </c>
      <c r="B8" s="44">
        <v>2006</v>
      </c>
      <c r="E8" s="143" t="s">
        <v>191</v>
      </c>
      <c r="F8" s="147"/>
      <c r="G8" s="143" t="s">
        <v>255</v>
      </c>
      <c r="H8" s="143" t="s">
        <v>262</v>
      </c>
      <c r="I8" s="143" t="s">
        <v>182</v>
      </c>
      <c r="J8" s="143" t="s">
        <v>279</v>
      </c>
      <c r="N8" s="659" t="s">
        <v>289</v>
      </c>
      <c r="O8" s="543" t="s">
        <v>646</v>
      </c>
      <c r="V8" s="1038" t="s">
        <v>182</v>
      </c>
      <c r="W8" s="459"/>
      <c r="X8" s="751" t="s">
        <v>614</v>
      </c>
      <c r="Y8" s="751" t="s">
        <v>659</v>
      </c>
      <c r="Z8" s="208"/>
      <c r="AA8" s="218"/>
      <c r="AK8" s="143" t="s">
        <v>351</v>
      </c>
      <c r="AP8" s="1127" t="s">
        <v>613</v>
      </c>
      <c r="AQ8" s="1033" t="s">
        <v>767</v>
      </c>
      <c r="AU8" s="219" t="s">
        <v>382</v>
      </c>
      <c r="AW8" s="409" t="s">
        <v>553</v>
      </c>
      <c r="AX8" s="410" t="s">
        <v>553</v>
      </c>
      <c r="AZ8" s="146" t="s">
        <v>688</v>
      </c>
      <c r="BA8" s="179" t="s">
        <v>687</v>
      </c>
    </row>
    <row r="9" spans="1:55" ht="56.25">
      <c r="A9" s="6" t="s">
        <v>107</v>
      </c>
      <c r="B9" s="44">
        <v>2007</v>
      </c>
      <c r="E9" s="143" t="s">
        <v>192</v>
      </c>
      <c r="F9" s="147"/>
      <c r="G9" s="143" t="s">
        <v>262</v>
      </c>
      <c r="I9" s="143" t="s">
        <v>183</v>
      </c>
      <c r="O9" s="543" t="s">
        <v>647</v>
      </c>
      <c r="V9" s="1038" t="s">
        <v>183</v>
      </c>
      <c r="W9" s="459"/>
      <c r="X9" s="751" t="s">
        <v>615</v>
      </c>
      <c r="Y9" s="751" t="s">
        <v>635</v>
      </c>
      <c r="Z9" s="208">
        <v>1</v>
      </c>
      <c r="AA9" s="218"/>
      <c r="AK9" s="143" t="s">
        <v>352</v>
      </c>
      <c r="AP9" s="1127" t="s">
        <v>614</v>
      </c>
      <c r="AQ9" s="1033" t="s">
        <v>611</v>
      </c>
      <c r="AW9" s="409" t="s">
        <v>554</v>
      </c>
      <c r="AX9" s="410" t="s">
        <v>554</v>
      </c>
      <c r="AZ9" s="146" t="s">
        <v>765</v>
      </c>
      <c r="BA9" s="179" t="s">
        <v>600</v>
      </c>
    </row>
    <row r="10" spans="1:55" ht="112.5">
      <c r="A10" s="6" t="s">
        <v>108</v>
      </c>
      <c r="B10" s="44">
        <v>2008</v>
      </c>
      <c r="E10" s="143" t="s">
        <v>193</v>
      </c>
      <c r="F10" s="147"/>
      <c r="I10" s="143" t="s">
        <v>207</v>
      </c>
      <c r="O10" s="543" t="s">
        <v>648</v>
      </c>
      <c r="V10" s="1039" t="s">
        <v>207</v>
      </c>
      <c r="W10" s="1036"/>
      <c r="X10" s="1034" t="s">
        <v>616</v>
      </c>
      <c r="Y10" s="1035" t="s">
        <v>682</v>
      </c>
      <c r="Z10" s="208"/>
      <c r="AP10" s="1127" t="s">
        <v>617</v>
      </c>
      <c r="AQ10" s="1033" t="s">
        <v>610</v>
      </c>
      <c r="AW10" s="409" t="s">
        <v>555</v>
      </c>
      <c r="AX10" s="410" t="s">
        <v>555</v>
      </c>
    </row>
    <row r="11" spans="1:55" ht="22.5">
      <c r="A11" s="6" t="s">
        <v>109</v>
      </c>
      <c r="B11" s="44">
        <v>2009</v>
      </c>
      <c r="E11" s="143" t="s">
        <v>194</v>
      </c>
      <c r="F11" s="147"/>
      <c r="I11" s="143" t="s">
        <v>208</v>
      </c>
      <c r="O11" s="526" t="s">
        <v>649</v>
      </c>
      <c r="V11" s="1038" t="s">
        <v>208</v>
      </c>
      <c r="W11" s="461"/>
      <c r="X11" s="460" t="s">
        <v>617</v>
      </c>
      <c r="Y11" s="751" t="s">
        <v>670</v>
      </c>
      <c r="Z11" s="208"/>
      <c r="AP11" s="1127" t="s">
        <v>616</v>
      </c>
      <c r="AQ11" s="740"/>
      <c r="AW11" s="409" t="s">
        <v>556</v>
      </c>
      <c r="AX11" s="410" t="s">
        <v>556</v>
      </c>
    </row>
    <row r="12" spans="1:55" ht="33.75">
      <c r="A12" s="6" t="s">
        <v>64</v>
      </c>
      <c r="B12" s="44">
        <v>2010</v>
      </c>
      <c r="E12" s="143" t="s">
        <v>195</v>
      </c>
      <c r="F12" s="147"/>
      <c r="G12" s="148" t="s">
        <v>291</v>
      </c>
      <c r="H12" s="148" t="s">
        <v>259</v>
      </c>
      <c r="I12" s="143" t="s">
        <v>209</v>
      </c>
      <c r="O12" s="526" t="s">
        <v>3</v>
      </c>
      <c r="V12" s="1038" t="s">
        <v>209</v>
      </c>
      <c r="W12" s="544"/>
      <c r="X12" s="460" t="s">
        <v>761</v>
      </c>
      <c r="Y12" s="751" t="s">
        <v>635</v>
      </c>
      <c r="AP12" s="1127" t="s">
        <v>615</v>
      </c>
      <c r="AQ12" s="527"/>
      <c r="AW12" s="409" t="s">
        <v>208</v>
      </c>
      <c r="AX12" s="410" t="s">
        <v>208</v>
      </c>
    </row>
    <row r="13" spans="1:55" ht="22.5">
      <c r="A13" s="6" t="s">
        <v>110</v>
      </c>
      <c r="B13" s="44">
        <v>2011</v>
      </c>
      <c r="E13" s="143" t="s">
        <v>196</v>
      </c>
      <c r="F13" s="147"/>
      <c r="G13" s="143" t="s">
        <v>260</v>
      </c>
      <c r="H13" s="143" t="s">
        <v>261</v>
      </c>
      <c r="I13" s="143" t="s">
        <v>210</v>
      </c>
      <c r="V13" s="1038" t="s">
        <v>210</v>
      </c>
      <c r="W13" s="544"/>
      <c r="X13" s="544"/>
      <c r="Y13" s="544"/>
      <c r="AW13" s="409" t="s">
        <v>209</v>
      </c>
      <c r="AX13" s="410" t="s">
        <v>209</v>
      </c>
    </row>
    <row r="14" spans="1:55" ht="45">
      <c r="A14" s="6" t="s">
        <v>65</v>
      </c>
      <c r="B14" s="44">
        <v>2012</v>
      </c>
      <c r="G14" s="143" t="s">
        <v>262</v>
      </c>
      <c r="H14" s="143" t="s">
        <v>262</v>
      </c>
      <c r="I14" s="143" t="s">
        <v>211</v>
      </c>
      <c r="N14" s="99" t="s">
        <v>315</v>
      </c>
      <c r="V14" s="1037">
        <v>13</v>
      </c>
      <c r="W14" s="459"/>
      <c r="X14" s="460" t="s">
        <v>768</v>
      </c>
      <c r="Y14" s="751" t="s">
        <v>635</v>
      </c>
      <c r="AW14" s="409" t="s">
        <v>210</v>
      </c>
      <c r="AX14" s="410" t="s">
        <v>210</v>
      </c>
    </row>
    <row r="15" spans="1:55" ht="63.75">
      <c r="A15" s="6" t="s">
        <v>440</v>
      </c>
      <c r="B15" s="44">
        <v>2013</v>
      </c>
      <c r="I15" s="143" t="s">
        <v>212</v>
      </c>
      <c r="N15" s="177" t="s">
        <v>323</v>
      </c>
      <c r="V15" s="527"/>
      <c r="W15" s="527"/>
      <c r="X15" s="217"/>
      <c r="Y15" s="527"/>
      <c r="AW15" s="409" t="s">
        <v>211</v>
      </c>
      <c r="AX15" s="410" t="s">
        <v>211</v>
      </c>
    </row>
    <row r="16" spans="1:55" ht="21" customHeight="1">
      <c r="A16" s="6" t="s">
        <v>111</v>
      </c>
      <c r="B16" s="44">
        <v>2014</v>
      </c>
      <c r="I16" s="143" t="s">
        <v>213</v>
      </c>
      <c r="N16" s="177" t="s">
        <v>322</v>
      </c>
      <c r="AW16" s="409" t="s">
        <v>212</v>
      </c>
      <c r="AX16" s="410" t="s">
        <v>212</v>
      </c>
    </row>
    <row r="17" spans="1:50" ht="21" customHeight="1">
      <c r="A17" s="6" t="s">
        <v>112</v>
      </c>
      <c r="B17" s="44">
        <v>2015</v>
      </c>
      <c r="I17" s="143" t="s">
        <v>214</v>
      </c>
      <c r="N17" s="177" t="s">
        <v>321</v>
      </c>
      <c r="X17" s="217"/>
      <c r="AW17" s="409" t="s">
        <v>213</v>
      </c>
      <c r="AX17" s="410" t="s">
        <v>213</v>
      </c>
    </row>
    <row r="18" spans="1:50" ht="21" customHeight="1">
      <c r="A18" s="6" t="s">
        <v>113</v>
      </c>
      <c r="B18" s="44">
        <v>2016</v>
      </c>
      <c r="I18" s="143" t="s">
        <v>215</v>
      </c>
      <c r="N18" s="177" t="s">
        <v>320</v>
      </c>
      <c r="X18" s="217"/>
      <c r="AW18" s="409" t="s">
        <v>214</v>
      </c>
      <c r="AX18" s="410" t="s">
        <v>214</v>
      </c>
    </row>
    <row r="19" spans="1:50" ht="21" customHeight="1">
      <c r="A19" s="6" t="s">
        <v>114</v>
      </c>
      <c r="B19" s="44">
        <v>2017</v>
      </c>
      <c r="I19" s="143" t="s">
        <v>216</v>
      </c>
      <c r="N19" s="177" t="s">
        <v>319</v>
      </c>
      <c r="X19" s="217"/>
      <c r="AW19" s="409" t="s">
        <v>215</v>
      </c>
      <c r="AX19" s="410" t="s">
        <v>215</v>
      </c>
    </row>
    <row r="20" spans="1:50" ht="21" customHeight="1">
      <c r="A20" s="6" t="s">
        <v>115</v>
      </c>
      <c r="B20" s="44">
        <v>2018</v>
      </c>
      <c r="I20" s="143" t="s">
        <v>217</v>
      </c>
      <c r="N20" s="177" t="s">
        <v>318</v>
      </c>
      <c r="AW20" s="409" t="s">
        <v>216</v>
      </c>
      <c r="AX20" s="410" t="s">
        <v>216</v>
      </c>
    </row>
    <row r="21" spans="1:50" ht="21" customHeight="1">
      <c r="A21" s="6" t="s">
        <v>116</v>
      </c>
      <c r="B21" s="44">
        <v>2019</v>
      </c>
      <c r="I21" s="143" t="s">
        <v>218</v>
      </c>
      <c r="N21" s="177" t="s">
        <v>317</v>
      </c>
      <c r="AW21" s="409" t="s">
        <v>217</v>
      </c>
      <c r="AX21" s="410" t="s">
        <v>217</v>
      </c>
    </row>
    <row r="22" spans="1:50" ht="21" customHeight="1">
      <c r="A22" s="6" t="s">
        <v>117</v>
      </c>
      <c r="B22" s="44">
        <v>2020</v>
      </c>
      <c r="N22" s="177" t="s">
        <v>316</v>
      </c>
      <c r="AW22" s="409" t="s">
        <v>218</v>
      </c>
      <c r="AX22" s="410" t="s">
        <v>218</v>
      </c>
    </row>
    <row r="23" spans="1:50" ht="21" customHeight="1">
      <c r="A23" s="6" t="s">
        <v>118</v>
      </c>
      <c r="B23" s="44">
        <v>2021</v>
      </c>
      <c r="AW23" s="409" t="s">
        <v>557</v>
      </c>
      <c r="AX23" s="410" t="s">
        <v>557</v>
      </c>
    </row>
    <row r="24" spans="1:50" ht="21" customHeight="1">
      <c r="A24" s="6" t="s">
        <v>119</v>
      </c>
      <c r="B24" s="44">
        <v>2022</v>
      </c>
      <c r="AW24" s="409" t="s">
        <v>558</v>
      </c>
      <c r="AX24" s="410" t="s">
        <v>558</v>
      </c>
    </row>
    <row r="25" spans="1:50">
      <c r="A25" s="6" t="s">
        <v>120</v>
      </c>
      <c r="B25" s="44">
        <v>2023</v>
      </c>
      <c r="AW25" s="409" t="s">
        <v>559</v>
      </c>
      <c r="AX25" s="410" t="s">
        <v>559</v>
      </c>
    </row>
    <row r="26" spans="1:50">
      <c r="A26" s="6" t="s">
        <v>121</v>
      </c>
      <c r="B26" s="44">
        <v>2024</v>
      </c>
      <c r="AX26" s="410" t="s">
        <v>560</v>
      </c>
    </row>
    <row r="27" spans="1:50">
      <c r="A27" s="6" t="s">
        <v>122</v>
      </c>
      <c r="B27" s="44">
        <v>2025</v>
      </c>
      <c r="AX27" s="410" t="s">
        <v>561</v>
      </c>
    </row>
    <row r="28" spans="1:50">
      <c r="A28" s="6" t="s">
        <v>123</v>
      </c>
      <c r="D28" s="269"/>
      <c r="E28" s="270"/>
      <c r="F28" s="270"/>
      <c r="H28" s="271" t="s">
        <v>407</v>
      </c>
      <c r="AX28" s="410" t="s">
        <v>562</v>
      </c>
    </row>
    <row r="29" spans="1:50">
      <c r="A29" s="6" t="s">
        <v>124</v>
      </c>
      <c r="D29" s="272" t="s">
        <v>408</v>
      </c>
      <c r="E29" s="273" t="str">
        <f>IF(periodStart = "","", periodStart)</f>
        <v>01.01.2022</v>
      </c>
      <c r="F29" s="273" t="str">
        <f>IF(periodEnd = "","", periodEnd)</f>
        <v>31.12.2022</v>
      </c>
      <c r="H29" s="274" t="s">
        <v>1887</v>
      </c>
      <c r="AX29" s="410" t="s">
        <v>563</v>
      </c>
    </row>
    <row r="30" spans="1:50">
      <c r="A30" s="6" t="s">
        <v>125</v>
      </c>
      <c r="D30" s="275"/>
      <c r="E30" s="276"/>
      <c r="F30" s="276"/>
      <c r="AX30" s="410" t="s">
        <v>564</v>
      </c>
    </row>
    <row r="31" spans="1:50" ht="12.75">
      <c r="A31" s="6" t="s">
        <v>126</v>
      </c>
      <c r="D31" s="269"/>
      <c r="E31" s="270"/>
      <c r="F31" s="270"/>
      <c r="H31" s="277"/>
      <c r="AX31" s="410" t="s">
        <v>565</v>
      </c>
    </row>
    <row r="32" spans="1:50">
      <c r="A32" s="6" t="s">
        <v>127</v>
      </c>
      <c r="D32" s="272" t="s">
        <v>409</v>
      </c>
      <c r="E32" s="278"/>
      <c r="F32" s="278"/>
      <c r="H32" s="279" t="s">
        <v>410</v>
      </c>
      <c r="O32" s="527" t="s">
        <v>640</v>
      </c>
      <c r="AX32" s="410" t="s">
        <v>566</v>
      </c>
    </row>
    <row r="33" spans="1:50">
      <c r="A33" s="6" t="s">
        <v>128</v>
      </c>
      <c r="O33" s="527" t="s">
        <v>641</v>
      </c>
      <c r="AX33" s="410" t="s">
        <v>567</v>
      </c>
    </row>
    <row r="34" spans="1:50">
      <c r="A34" s="6" t="s">
        <v>129</v>
      </c>
      <c r="O34" s="527" t="s">
        <v>642</v>
      </c>
      <c r="AX34" s="410" t="s">
        <v>568</v>
      </c>
    </row>
    <row r="35" spans="1:50">
      <c r="A35" s="6" t="s">
        <v>130</v>
      </c>
      <c r="O35" s="527" t="s">
        <v>643</v>
      </c>
      <c r="X35" s="527"/>
      <c r="Y35" s="527"/>
      <c r="AX35" s="410" t="s">
        <v>569</v>
      </c>
    </row>
    <row r="36" spans="1:50">
      <c r="A36" s="6" t="s">
        <v>94</v>
      </c>
      <c r="O36" s="527" t="s">
        <v>644</v>
      </c>
      <c r="AX36" s="410" t="s">
        <v>570</v>
      </c>
    </row>
    <row r="37" spans="1:50">
      <c r="A37" s="6" t="s">
        <v>95</v>
      </c>
      <c r="O37" s="527" t="s">
        <v>645</v>
      </c>
      <c r="AX37" s="410" t="s">
        <v>571</v>
      </c>
    </row>
    <row r="38" spans="1:50">
      <c r="A38" s="6" t="s">
        <v>96</v>
      </c>
      <c r="O38" s="527" t="s">
        <v>646</v>
      </c>
      <c r="AX38" s="410" t="s">
        <v>572</v>
      </c>
    </row>
    <row r="39" spans="1:50">
      <c r="A39" s="6" t="s">
        <v>97</v>
      </c>
      <c r="O39" s="527" t="s">
        <v>647</v>
      </c>
      <c r="AX39" s="410" t="s">
        <v>520</v>
      </c>
    </row>
    <row r="40" spans="1:50">
      <c r="A40" s="6" t="s">
        <v>98</v>
      </c>
      <c r="O40" s="527" t="s">
        <v>648</v>
      </c>
      <c r="AX40" s="410" t="s">
        <v>521</v>
      </c>
    </row>
    <row r="41" spans="1:50">
      <c r="A41" s="6" t="s">
        <v>99</v>
      </c>
      <c r="O41" s="527" t="s">
        <v>649</v>
      </c>
      <c r="AX41" s="410" t="s">
        <v>522</v>
      </c>
    </row>
    <row r="42" spans="1:50">
      <c r="A42" s="6" t="s">
        <v>131</v>
      </c>
      <c r="AX42" s="410" t="s">
        <v>523</v>
      </c>
    </row>
    <row r="43" spans="1:50">
      <c r="A43" s="6" t="s">
        <v>132</v>
      </c>
      <c r="AX43" s="410" t="s">
        <v>524</v>
      </c>
    </row>
    <row r="44" spans="1:50">
      <c r="A44" s="6" t="s">
        <v>133</v>
      </c>
      <c r="AX44" s="410" t="s">
        <v>525</v>
      </c>
    </row>
    <row r="45" spans="1:50">
      <c r="A45" s="6" t="s">
        <v>134</v>
      </c>
      <c r="AX45" s="410" t="s">
        <v>526</v>
      </c>
    </row>
    <row r="46" spans="1:50">
      <c r="A46" s="6" t="s">
        <v>135</v>
      </c>
      <c r="AX46" s="410" t="s">
        <v>527</v>
      </c>
    </row>
    <row r="47" spans="1:50">
      <c r="A47" s="6" t="s">
        <v>156</v>
      </c>
      <c r="AX47" s="410" t="s">
        <v>528</v>
      </c>
    </row>
    <row r="48" spans="1:50">
      <c r="A48" s="6" t="s">
        <v>157</v>
      </c>
      <c r="AX48" s="410" t="s">
        <v>529</v>
      </c>
    </row>
    <row r="49" spans="1:50">
      <c r="A49" s="6" t="s">
        <v>158</v>
      </c>
      <c r="AX49" s="410" t="s">
        <v>530</v>
      </c>
    </row>
    <row r="50" spans="1:50">
      <c r="A50" s="6" t="s">
        <v>136</v>
      </c>
      <c r="AX50" s="410" t="s">
        <v>531</v>
      </c>
    </row>
    <row r="51" spans="1:50">
      <c r="A51" s="6" t="s">
        <v>137</v>
      </c>
      <c r="AX51" s="410" t="s">
        <v>532</v>
      </c>
    </row>
    <row r="52" spans="1:50">
      <c r="A52" s="6" t="s">
        <v>138</v>
      </c>
      <c r="AX52" s="410" t="s">
        <v>533</v>
      </c>
    </row>
    <row r="53" spans="1:50">
      <c r="A53" s="6" t="s">
        <v>139</v>
      </c>
      <c r="X53" s="480"/>
      <c r="AX53" s="410" t="s">
        <v>534</v>
      </c>
    </row>
    <row r="54" spans="1:50">
      <c r="A54" s="6" t="s">
        <v>140</v>
      </c>
      <c r="X54" s="480"/>
      <c r="AX54" s="410" t="s">
        <v>535</v>
      </c>
    </row>
    <row r="55" spans="1:50">
      <c r="A55" s="6" t="s">
        <v>141</v>
      </c>
      <c r="X55" s="480"/>
      <c r="AX55" s="410" t="s">
        <v>536</v>
      </c>
    </row>
    <row r="56" spans="1:50">
      <c r="A56" s="6" t="s">
        <v>142</v>
      </c>
      <c r="X56" s="480"/>
      <c r="AX56" s="410" t="s">
        <v>537</v>
      </c>
    </row>
    <row r="57" spans="1:50">
      <c r="A57" s="6" t="s">
        <v>387</v>
      </c>
      <c r="X57" s="480"/>
      <c r="AX57" s="410" t="s">
        <v>538</v>
      </c>
    </row>
    <row r="58" spans="1:50">
      <c r="A58" s="6" t="s">
        <v>143</v>
      </c>
      <c r="X58" s="480"/>
      <c r="AX58" s="410" t="s">
        <v>539</v>
      </c>
    </row>
    <row r="59" spans="1:50">
      <c r="A59" s="6" t="s">
        <v>144</v>
      </c>
      <c r="X59" s="480"/>
      <c r="AX59" s="410" t="s">
        <v>540</v>
      </c>
    </row>
    <row r="60" spans="1:50">
      <c r="A60" s="6" t="s">
        <v>145</v>
      </c>
      <c r="X60" s="480"/>
      <c r="AX60" s="410" t="s">
        <v>541</v>
      </c>
    </row>
    <row r="61" spans="1:50">
      <c r="A61" s="6" t="s">
        <v>146</v>
      </c>
      <c r="X61" s="480"/>
      <c r="AX61" s="410" t="s">
        <v>542</v>
      </c>
    </row>
    <row r="62" spans="1:50">
      <c r="A62" s="6" t="s">
        <v>89</v>
      </c>
      <c r="X62" s="480"/>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90"/>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0</v>
      </c>
    </row>
    <row r="65" spans="1:1">
      <c r="A65" s="1032">
        <f>IF('Форма 4.2.3 | Т-гор.вода'!$M$24="",1,0)</f>
        <v>0</v>
      </c>
    </row>
    <row r="66" spans="1:1">
      <c r="A66" s="1032">
        <f>IF('Форма 4.2.3 | Т-гор.вода'!$W$24="",1,0)</f>
        <v>0</v>
      </c>
    </row>
    <row r="67" spans="1:1">
      <c r="A67" s="1032">
        <f>IF('Форма 4.2.3 | Т-гор.вода'!$Y$24="",1,0)</f>
        <v>0</v>
      </c>
    </row>
    <row r="68" spans="1:1">
      <c r="A68" s="1032">
        <f>IF('Форма 4.2.3 | Т-гор.вода'!$X$24="",1,0)</f>
        <v>0</v>
      </c>
    </row>
    <row r="69" spans="1:1">
      <c r="A69" s="1032">
        <f>IF('Форма 4.2.3 | Т-гор.вода'!$Z$24="",1,0)</f>
        <v>0</v>
      </c>
    </row>
    <row r="70" spans="1:1">
      <c r="A70" s="1032">
        <f>IF('Форма 4.2.4 | Т-подкл'!$AB$23="",1,0)</f>
        <v>1</v>
      </c>
    </row>
    <row r="71" spans="1:1">
      <c r="A71" s="1032">
        <f>IF('Форма 4.2.4 | Т-подкл'!$AD$23="",1,0)</f>
        <v>1</v>
      </c>
    </row>
    <row r="72" spans="1:1">
      <c r="A72" s="1032">
        <f>IF('Форма 4.2.4 | Т-подкл'!$N$23="",1,0)</f>
        <v>0</v>
      </c>
    </row>
    <row r="73" spans="1:1">
      <c r="A73" s="1032">
        <f>IF('Форма 4.2.4 | Т-подкл'!$R$23="",1,0)</f>
        <v>0</v>
      </c>
    </row>
    <row r="74" spans="1:1">
      <c r="A74" s="1032">
        <f>IF('Форма 4.2.4 | Т-подкл'!$V$23="",1,0)</f>
        <v>0</v>
      </c>
    </row>
    <row r="75" spans="1:1">
      <c r="A75" s="1032">
        <f>IF('Форма 4.2.4 | Т-подкл'!$AC$23="",1,0)</f>
        <v>0</v>
      </c>
    </row>
    <row r="76" spans="1:1">
      <c r="A76" s="1032">
        <f>IF('Форма 4.2.4 | Т-подкл'!$AE$23="",1,0)</f>
        <v>0</v>
      </c>
    </row>
    <row r="77" spans="1:1">
      <c r="A77" s="1032">
        <f>IF('Форма 4.2.5 | Т-подкл(инд)'!$M$23="",1,0)</f>
        <v>1</v>
      </c>
    </row>
    <row r="78" spans="1:1">
      <c r="A78" s="1032">
        <f>IF('Форма 4.2.5 | Т-подкл(инд)'!$P$23="",1,0)</f>
        <v>1</v>
      </c>
    </row>
    <row r="79" spans="1:1">
      <c r="A79" s="1032">
        <f>IF('Форма 4.2.5 | Т-подкл(инд)'!$Q$23="",1,0)</f>
        <v>1</v>
      </c>
    </row>
    <row r="80" spans="1:1">
      <c r="A80" s="1032">
        <f>IF('Форма 4.2.5 | Т-подкл(инд)'!$R$23="",1,0)</f>
        <v>1</v>
      </c>
    </row>
    <row r="81" spans="1:1">
      <c r="A81" s="1032">
        <f>IF('Форма 4.2.5 | Т-подкл(инд)'!$S$23="",1,0)</f>
        <v>1</v>
      </c>
    </row>
    <row r="82" spans="1:1">
      <c r="A82" s="1032">
        <f>IF('Форма 4.2.5 | Т-подкл(инд)'!$T$23="",1,0)</f>
        <v>0</v>
      </c>
    </row>
    <row r="83" spans="1:1">
      <c r="A83" s="1032">
        <f>IF('Форма 4.2.5 | Т-подкл(инд)'!$V$23="",1,0)</f>
        <v>0</v>
      </c>
    </row>
    <row r="84" spans="1:1">
      <c r="A84" s="1032">
        <f>IF('Форма 4.7'!$E$12="",1,0)</f>
        <v>1</v>
      </c>
    </row>
    <row r="85" spans="1:1">
      <c r="A85" s="1032">
        <f>IF('Форма 4.7'!$F$12="",1,0)</f>
        <v>1</v>
      </c>
    </row>
    <row r="86" spans="1:1">
      <c r="A86" s="1032">
        <f>IF('Форма 4.8'!$G$11="",1,0)</f>
        <v>1</v>
      </c>
    </row>
    <row r="87" spans="1:1">
      <c r="A87" s="1032">
        <f>IF('Форма 4.8'!$G$12="",1,0)</f>
        <v>1</v>
      </c>
    </row>
    <row r="88" spans="1:1">
      <c r="A88" s="1032">
        <f>IF('Форма 4.8'!$H$12="",1,0)</f>
        <v>1</v>
      </c>
    </row>
    <row r="89" spans="1:1">
      <c r="A89" s="1032">
        <f>IF('Форма 4.8'!$H$13="",1,0)</f>
        <v>1</v>
      </c>
    </row>
    <row r="90" spans="1:1">
      <c r="A90" s="1032">
        <f>IF('Форма 4.8'!$E$15="",1,0)</f>
        <v>1</v>
      </c>
    </row>
    <row r="91" spans="1:1">
      <c r="A91" s="1032">
        <f>IF('Форма 4.8'!$H$15="",1,0)</f>
        <v>1</v>
      </c>
    </row>
    <row r="92" spans="1:1">
      <c r="A92" s="1032">
        <f>IF('Форма 4.8'!$G$18="",1,0)</f>
        <v>1</v>
      </c>
    </row>
    <row r="93" spans="1:1">
      <c r="A93" s="1032">
        <f>IF('Форма 4.8'!$G$22="",1,0)</f>
        <v>1</v>
      </c>
    </row>
    <row r="94" spans="1:1">
      <c r="A94" s="1032">
        <f>IF('Форма 4.8'!$G$25="",1,0)</f>
        <v>1</v>
      </c>
    </row>
    <row r="95" spans="1:1">
      <c r="A95" s="1032">
        <f>IF('Форма 4.8'!$E$31="",1,0)</f>
        <v>1</v>
      </c>
    </row>
    <row r="96" spans="1:1">
      <c r="A96" s="1032">
        <f>IF('Форма 4.8'!$H$31="",1,0)</f>
        <v>1</v>
      </c>
    </row>
    <row r="97" spans="1:1">
      <c r="A97" s="1032">
        <f>IF('Форма 4.8'!$G$28="",1,0)</f>
        <v>1</v>
      </c>
    </row>
    <row r="98" spans="1:1">
      <c r="A98" s="1032">
        <f>IF('Форма 1.0.2'!$E$12="",1,0)</f>
        <v>1</v>
      </c>
    </row>
    <row r="99" spans="1:1">
      <c r="A99" s="1032">
        <f>IF('Форма 1.0.2'!$F$12="",1,0)</f>
        <v>1</v>
      </c>
    </row>
    <row r="100" spans="1:1">
      <c r="A100" s="1032">
        <f>IF('Форма 1.0.2'!$G$12="",1,0)</f>
        <v>1</v>
      </c>
    </row>
    <row r="101" spans="1:1">
      <c r="A101" s="1032">
        <f>IF('Форма 1.0.2'!$H$12="",1,0)</f>
        <v>1</v>
      </c>
    </row>
    <row r="102" spans="1:1">
      <c r="A102" s="1032">
        <f>IF('Форма 1.0.2'!$I$12="",1,0)</f>
        <v>1</v>
      </c>
    </row>
    <row r="103" spans="1:1">
      <c r="A103" s="1032">
        <f>IF('Форма 1.0.2'!$J$12="",1,0)</f>
        <v>1</v>
      </c>
    </row>
    <row r="104" spans="1:1">
      <c r="A104" s="1032">
        <f>IF('Сведения об изменении'!$E$12="",1,0)</f>
        <v>1</v>
      </c>
    </row>
    <row r="105" spans="1:1">
      <c r="A105" s="1088">
        <f>IF('Форма 4.2.4 | Т-подкл'!$AA$23="",1,0)</f>
        <v>1</v>
      </c>
    </row>
    <row r="106" spans="1:1">
      <c r="A106" s="1088">
        <f>IF('Форма 4.2.4 | Т-подкл'!$Z$23="",1,0)</f>
        <v>1</v>
      </c>
    </row>
    <row r="107" spans="1:1">
      <c r="A107" s="1096">
        <f>IF(Территории!$E$12="",1,0)</f>
        <v>0</v>
      </c>
    </row>
    <row r="108" spans="1:1">
      <c r="A108" s="1096">
        <f>IF(Территории!$E$15="",1,0)</f>
        <v>0</v>
      </c>
    </row>
    <row r="109" spans="1:1">
      <c r="A109" s="1096">
        <f>IF(Территории!$E$18="",1,0)</f>
        <v>0</v>
      </c>
    </row>
    <row r="110" spans="1:1">
      <c r="A110" s="1096">
        <f>IF('Перечень тарифов'!$E$21="",1,0)</f>
        <v>0</v>
      </c>
    </row>
    <row r="111" spans="1:1">
      <c r="A111" s="1096">
        <f>IF('Перечень тарифов'!$F$21="",1,0)</f>
        <v>0</v>
      </c>
    </row>
    <row r="112" spans="1:1">
      <c r="A112" s="1096">
        <f>IF('Перечень тарифов'!$G$21="",1,0)</f>
        <v>0</v>
      </c>
    </row>
    <row r="113" spans="1:1">
      <c r="A113" s="1096">
        <f>IF('Перечень тарифов'!$K$21="",1,0)</f>
        <v>0</v>
      </c>
    </row>
    <row r="114" spans="1:1">
      <c r="A114" s="1096">
        <f>IF('Перечень тарифов'!$O$21="",1,0)</f>
        <v>0</v>
      </c>
    </row>
    <row r="115" spans="1:1">
      <c r="A115" s="1096">
        <f>IF('Перечень тарифов'!$S$21="",1,0)</f>
        <v>0</v>
      </c>
    </row>
    <row r="116" spans="1:1">
      <c r="A116" s="1096">
        <f>IF('Перечень тарифов'!$E$36="",1,0)</f>
        <v>0</v>
      </c>
    </row>
    <row r="117" spans="1:1">
      <c r="A117" s="1096">
        <f>IF('Перечень тарифов'!$F$36="",1,0)</f>
        <v>0</v>
      </c>
    </row>
    <row r="118" spans="1:1">
      <c r="A118" s="1096">
        <f>IF('Перечень тарифов'!$G$36="",1,0)</f>
        <v>0</v>
      </c>
    </row>
    <row r="119" spans="1:1">
      <c r="A119" s="1096">
        <f>IF('Перечень тарифов'!$K$36="",1,0)</f>
        <v>0</v>
      </c>
    </row>
    <row r="120" spans="1:1">
      <c r="A120" s="1096">
        <f>IF('Перечень тарифов'!$O$36="",1,0)</f>
        <v>0</v>
      </c>
    </row>
    <row r="121" spans="1:1">
      <c r="A121" s="1096">
        <f>IF('Перечень тарифов'!$S$36="",1,0)</f>
        <v>0</v>
      </c>
    </row>
    <row r="122" spans="1:1">
      <c r="A122" s="1096">
        <f>IF('Перечень тарифов'!$G$12="",1,0)</f>
        <v>0</v>
      </c>
    </row>
    <row r="123" spans="1:1">
      <c r="A123" s="1096">
        <f>IF('Перечень тарифов'!$G$11="",1,0)</f>
        <v>0</v>
      </c>
    </row>
    <row r="124" spans="1:1">
      <c r="A124" s="1096">
        <f>IF('Перечень тарифов'!$J$21="",1,0)</f>
        <v>0</v>
      </c>
    </row>
    <row r="125" spans="1:1">
      <c r="A125" s="1096">
        <f>IF('Перечень тарифов'!$J$31="",1,0)</f>
        <v>0</v>
      </c>
    </row>
    <row r="126" spans="1:1">
      <c r="A126" s="1096">
        <f>IF('Перечень тарифов'!$K$31="",1,0)</f>
        <v>0</v>
      </c>
    </row>
    <row r="127" spans="1:1">
      <c r="A127" s="1096">
        <f>IF('Перечень тарифов'!$O$31="",1,0)</f>
        <v>0</v>
      </c>
    </row>
    <row r="128" spans="1:1">
      <c r="A128" s="1096">
        <f>IF('Перечень тарифов'!$S$31="",1,0)</f>
        <v>0</v>
      </c>
    </row>
    <row r="129" spans="1:1">
      <c r="A129" s="1096">
        <f>IF('Перечень тарифов'!$N$21="",1,0)</f>
        <v>0</v>
      </c>
    </row>
    <row r="130" spans="1:1">
      <c r="A130" s="1096">
        <f>IF('Перечень тарифов'!$N$24="",1,0)</f>
        <v>0</v>
      </c>
    </row>
    <row r="131" spans="1:1">
      <c r="A131" s="1096">
        <f>IF('Перечень тарифов'!$O$24="",1,0)</f>
        <v>0</v>
      </c>
    </row>
    <row r="132" spans="1:1">
      <c r="A132" s="1096">
        <f>IF('Перечень тарифов'!$S$24="",1,0)</f>
        <v>0</v>
      </c>
    </row>
    <row r="133" spans="1:1">
      <c r="A133" s="1096">
        <f>IF('Перечень тарифов'!$N$27="",1,0)</f>
        <v>0</v>
      </c>
    </row>
    <row r="134" spans="1:1">
      <c r="A134" s="1096">
        <f>IF('Перечень тарифов'!$O$27="",1,0)</f>
        <v>0</v>
      </c>
    </row>
    <row r="135" spans="1:1">
      <c r="A135" s="1096">
        <f>IF('Перечень тарифов'!$S$27="",1,0)</f>
        <v>0</v>
      </c>
    </row>
    <row r="136" spans="1:1">
      <c r="A136" s="1096">
        <f>IF('Перечень тарифов'!$N$31="",1,0)</f>
        <v>0</v>
      </c>
    </row>
    <row r="137" spans="1:1">
      <c r="A137" s="1096">
        <f>IF('Перечень тарифов'!$N$36="",1,0)</f>
        <v>0</v>
      </c>
    </row>
    <row r="138" spans="1:1">
      <c r="A138" s="1104">
        <f>IF('Форма 4.2.1 | Т-ТЭ | потр'!$O$24="",1,0)</f>
        <v>0</v>
      </c>
    </row>
    <row r="139" spans="1:1">
      <c r="A139" s="1104">
        <f>IF('Форма 4.2.1 | Т-ТЭ | потр'!$O$40="",1,0)</f>
        <v>0</v>
      </c>
    </row>
    <row r="140" spans="1:1">
      <c r="A140" s="1104">
        <f>IF('Форма 4.2.1 | Т-ТЭ | потр'!$O$41="",1,0)</f>
        <v>0</v>
      </c>
    </row>
    <row r="141" spans="1:1">
      <c r="A141" s="1104">
        <f>IF('Форма 4.2.1 | Т-ТЭ | потр'!$M$42="",1,0)</f>
        <v>0</v>
      </c>
    </row>
    <row r="142" spans="1:1">
      <c r="A142" s="1104">
        <f>IF('Форма 4.2.1 | Т-ТЭ | потр'!$O$42="",1,0)</f>
        <v>0</v>
      </c>
    </row>
    <row r="143" spans="1:1">
      <c r="A143" s="1104">
        <f>IF('Форма 4.2.1 | Т-ТЭ | потр'!$R$42="",1,0)</f>
        <v>0</v>
      </c>
    </row>
    <row r="144" spans="1:1">
      <c r="A144" s="1104">
        <f>IF('Форма 4.2.1 | Т-ТЭ | потр'!$T$42="",1,0)</f>
        <v>0</v>
      </c>
    </row>
    <row r="145" spans="1:1">
      <c r="A145" s="1104">
        <f>IF('Форма 4.2.1 | Т-ТЭ | потр'!$S$42="",1,0)</f>
        <v>0</v>
      </c>
    </row>
    <row r="146" spans="1:1">
      <c r="A146" s="1104">
        <f>IF('Форма 4.2.1 | Т-ТЭ | потр'!$U$42="",1,0)</f>
        <v>0</v>
      </c>
    </row>
    <row r="147" spans="1:1">
      <c r="A147" s="1104">
        <f>IF('Форма 4.2.1 | Т-ТЭ | потр'!$O$58="",1,0)</f>
        <v>0</v>
      </c>
    </row>
    <row r="148" spans="1:1">
      <c r="A148" s="1104">
        <f>IF('Форма 4.2.1 | Т-ТЭ | потр'!$O$59="",1,0)</f>
        <v>0</v>
      </c>
    </row>
    <row r="149" spans="1:1">
      <c r="A149" s="1104">
        <f>IF('Форма 4.2.1 | Т-ТЭ | потр'!$M$60="",1,0)</f>
        <v>0</v>
      </c>
    </row>
    <row r="150" spans="1:1">
      <c r="A150" s="1104">
        <f>IF('Форма 4.2.1 | Т-ТЭ | потр'!$O$60="",1,0)</f>
        <v>0</v>
      </c>
    </row>
    <row r="151" spans="1:1">
      <c r="A151" s="1104">
        <f>IF('Форма 4.2.1 | Т-ТЭ | потр'!$R$60="",1,0)</f>
        <v>0</v>
      </c>
    </row>
    <row r="152" spans="1:1">
      <c r="A152" s="1104">
        <f>IF('Форма 4.2.1 | Т-ТЭ | потр'!$T$60="",1,0)</f>
        <v>0</v>
      </c>
    </row>
    <row r="153" spans="1:1">
      <c r="A153" s="1104">
        <f>IF('Форма 4.2.1 | Т-ТЭ | потр'!$S$60="",1,0)</f>
        <v>0</v>
      </c>
    </row>
    <row r="154" spans="1:1">
      <c r="A154" s="1104">
        <f>IF('Форма 4.2.1 | Т-ТЭ | потр'!$U$60="",1,0)</f>
        <v>0</v>
      </c>
    </row>
    <row r="155" spans="1:1">
      <c r="A155" s="1104">
        <f>IF('Форма 4.2.1 | Т-ТЭ | потр'!$O$77="",1,0)</f>
        <v>0</v>
      </c>
    </row>
    <row r="156" spans="1:1">
      <c r="A156" s="1104">
        <f>IF('Форма 4.2.1 | Т-ТЭ | потр'!$O$78="",1,0)</f>
        <v>0</v>
      </c>
    </row>
    <row r="157" spans="1:1">
      <c r="A157" s="1104">
        <f>IF('Форма 4.2.1 | Т-ТЭ | потр'!$M$79="",1,0)</f>
        <v>0</v>
      </c>
    </row>
    <row r="158" spans="1:1">
      <c r="A158" s="1104">
        <f>IF('Форма 4.2.1 | Т-ТЭ | потр'!$O$79="",1,0)</f>
        <v>0</v>
      </c>
    </row>
    <row r="159" spans="1:1">
      <c r="A159" s="1104">
        <f>IF('Форма 4.2.1 | Т-ТЭ | потр'!$R$79="",1,0)</f>
        <v>0</v>
      </c>
    </row>
    <row r="160" spans="1:1">
      <c r="A160" s="1104">
        <f>IF('Форма 4.2.1 | Т-ТЭ | потр'!$T$79="",1,0)</f>
        <v>0</v>
      </c>
    </row>
    <row r="161" spans="1:1">
      <c r="A161" s="1104">
        <f>IF('Форма 4.2.1 | Т-ТЭ | потр'!$S$79="",1,0)</f>
        <v>0</v>
      </c>
    </row>
    <row r="162" spans="1:1">
      <c r="A162" s="1104">
        <f>IF('Форма 4.2.1 | Т-ТЭ | потр'!$U$79="",1,0)</f>
        <v>0</v>
      </c>
    </row>
    <row r="163" spans="1:1">
      <c r="A163" s="1104">
        <f>IF('Форма 4.2.3 | Т-гор.вода'!$O$24="",1,0)</f>
        <v>0</v>
      </c>
    </row>
    <row r="164" spans="1:1">
      <c r="A164" s="1104">
        <f>IF('Форма 4.2.3 | Т-гор.вода'!$P$24="",1,0)</f>
        <v>0</v>
      </c>
    </row>
    <row r="165" spans="1:1">
      <c r="A165" s="1104">
        <f>IF('Форма 4.2.1 | Т-ТЭ | потр'!$Y$79="",1,0)</f>
        <v>0</v>
      </c>
    </row>
    <row r="166" spans="1:1">
      <c r="A166" s="1104">
        <f>IF('Форма 4.2.1 | Т-ТЭ | потр'!$AA$79="",1,0)</f>
        <v>0</v>
      </c>
    </row>
    <row r="167" spans="1:1">
      <c r="A167" s="1104">
        <f>IF('Форма 4.2.1 | Т-ТЭ | потр'!$V$79="",1,0)</f>
        <v>0</v>
      </c>
    </row>
    <row r="168" spans="1:1">
      <c r="A168" s="1104">
        <f>IF('Форма 4.2.1 | Т-ТЭ | потр'!$Z$79="",1,0)</f>
        <v>0</v>
      </c>
    </row>
    <row r="169" spans="1:1">
      <c r="A169" s="1104">
        <f>IF('Форма 4.2.1 | Т-ТЭ | потр'!$AB$79="",1,0)</f>
        <v>0</v>
      </c>
    </row>
    <row r="170" spans="1:1">
      <c r="A170" s="1104">
        <f>IF('Форма 4.2.1 | Т-ТЭ | потр'!$Y$60="",1,0)</f>
        <v>0</v>
      </c>
    </row>
    <row r="171" spans="1:1">
      <c r="A171" s="1104">
        <f>IF('Форма 4.2.1 | Т-ТЭ | потр'!$AA$60="",1,0)</f>
        <v>0</v>
      </c>
    </row>
    <row r="172" spans="1:1">
      <c r="A172" s="1104">
        <f>IF('Форма 4.2.1 | Т-ТЭ | потр'!$V$60="",1,0)</f>
        <v>0</v>
      </c>
    </row>
    <row r="173" spans="1:1">
      <c r="A173" s="1104">
        <f>IF('Форма 4.2.1 | Т-ТЭ | потр'!$Z$60="",1,0)</f>
        <v>0</v>
      </c>
    </row>
    <row r="174" spans="1:1">
      <c r="A174" s="1104">
        <f>IF('Форма 4.2.1 | Т-ТЭ | потр'!$AB$60="",1,0)</f>
        <v>0</v>
      </c>
    </row>
    <row r="175" spans="1:1">
      <c r="A175" s="1104">
        <f>IF('Форма 4.2.1 | Т-ТЭ | потр'!$Y$42="",1,0)</f>
        <v>0</v>
      </c>
    </row>
    <row r="176" spans="1:1">
      <c r="A176" s="1104">
        <f>IF('Форма 4.2.1 | Т-ТЭ | потр'!$AA$42="",1,0)</f>
        <v>0</v>
      </c>
    </row>
    <row r="177" spans="1:1">
      <c r="A177" s="1104">
        <f>IF('Форма 4.2.1 | Т-ТЭ | потр'!$V$42="",1,0)</f>
        <v>0</v>
      </c>
    </row>
    <row r="178" spans="1:1">
      <c r="A178" s="1104">
        <f>IF('Форма 4.2.1 | Т-ТЭ | потр'!$Z$42="",1,0)</f>
        <v>0</v>
      </c>
    </row>
    <row r="179" spans="1:1">
      <c r="A179" s="1104">
        <f>IF('Форма 4.2.1 | Т-ТЭ | потр'!$AB$42="",1,0)</f>
        <v>0</v>
      </c>
    </row>
    <row r="180" spans="1:1">
      <c r="A180" s="1104">
        <f>IF('Форма 4.2.1 | Т-ТЭ | потр'!$Y$24="",1,0)</f>
        <v>0</v>
      </c>
    </row>
    <row r="181" spans="1:1">
      <c r="A181" s="1104">
        <f>IF('Форма 4.2.1 | Т-ТЭ | потр'!$AA$24="",1,0)</f>
        <v>0</v>
      </c>
    </row>
    <row r="182" spans="1:1">
      <c r="A182" s="1104">
        <f>IF('Форма 4.2.1 | Т-ТЭ | потр'!$V$24="",1,0)</f>
        <v>0</v>
      </c>
    </row>
    <row r="183" spans="1:1">
      <c r="A183" s="1104">
        <f>IF('Форма 4.2.1 | Т-ТЭ | потр'!$Z$24="",1,0)</f>
        <v>0</v>
      </c>
    </row>
    <row r="184" spans="1:1">
      <c r="A184" s="1104">
        <f>IF('Форма 4.2.1 | Т-ТЭ | потр'!$AB$24="",1,0)</f>
        <v>0</v>
      </c>
    </row>
    <row r="185" spans="1:1">
      <c r="A185" s="1104">
        <f>IF('Форма 4.2.1 | Т-ТЭ | потр'!$O$27="",1,0)</f>
        <v>0</v>
      </c>
    </row>
    <row r="186" spans="1:1">
      <c r="A186" s="1104">
        <f>IF('Форма 4.2.1 | Т-ТЭ | потр'!$M$28="",1,0)</f>
        <v>0</v>
      </c>
    </row>
    <row r="187" spans="1:1">
      <c r="A187" s="1104">
        <f>IF('Форма 4.2.1 | Т-ТЭ | потр'!$O$28="",1,0)</f>
        <v>0</v>
      </c>
    </row>
    <row r="188" spans="1:1">
      <c r="A188" s="1104">
        <f>IF('Форма 4.2.1 | Т-ТЭ | потр'!$R$28="",1,0)</f>
        <v>0</v>
      </c>
    </row>
    <row r="189" spans="1:1">
      <c r="A189" s="1104">
        <f>IF('Форма 4.2.1 | Т-ТЭ | потр'!$T$28="",1,0)</f>
        <v>0</v>
      </c>
    </row>
    <row r="190" spans="1:1">
      <c r="A190" s="1104">
        <f>IF('Форма 4.2.1 | Т-ТЭ | потр'!$V$28="",1,0)</f>
        <v>0</v>
      </c>
    </row>
    <row r="191" spans="1:1">
      <c r="A191" s="1104">
        <f>IF('Форма 4.2.1 | Т-ТЭ | потр'!$Y$28="",1,0)</f>
        <v>0</v>
      </c>
    </row>
    <row r="192" spans="1:1">
      <c r="A192" s="1104">
        <f>IF('Форма 4.2.1 | Т-ТЭ | потр'!$AA$28="",1,0)</f>
        <v>0</v>
      </c>
    </row>
    <row r="193" spans="1:1">
      <c r="A193" s="1104">
        <f>IF('Форма 4.2.1 | Т-ТЭ | потр'!$S$28="",1,0)</f>
        <v>0</v>
      </c>
    </row>
    <row r="194" spans="1:1">
      <c r="A194" s="1104">
        <f>IF('Форма 4.2.1 | Т-ТЭ | потр'!$U$28="",1,0)</f>
        <v>0</v>
      </c>
    </row>
    <row r="195" spans="1:1">
      <c r="A195" s="1104">
        <f>IF('Форма 4.2.1 | Т-ТЭ | потр'!$Z$28="",1,0)</f>
        <v>0</v>
      </c>
    </row>
    <row r="196" spans="1:1">
      <c r="A196" s="1104">
        <f>IF('Форма 4.2.1 | Т-ТЭ | потр'!$AB$28="",1,0)</f>
        <v>0</v>
      </c>
    </row>
    <row r="197" spans="1:1">
      <c r="A197" s="1104">
        <f>IF('Форма 4.2.1 | Т-ТЭ | потр'!$O$31="",1,0)</f>
        <v>0</v>
      </c>
    </row>
    <row r="198" spans="1:1">
      <c r="A198" s="1104">
        <f>IF('Форма 4.2.1 | Т-ТЭ | потр'!$M$32="",1,0)</f>
        <v>0</v>
      </c>
    </row>
    <row r="199" spans="1:1">
      <c r="A199" s="1104">
        <f>IF('Форма 4.2.1 | Т-ТЭ | потр'!$O$32="",1,0)</f>
        <v>0</v>
      </c>
    </row>
    <row r="200" spans="1:1">
      <c r="A200" s="1104">
        <f>IF('Форма 4.2.1 | Т-ТЭ | потр'!$R$32="",1,0)</f>
        <v>0</v>
      </c>
    </row>
    <row r="201" spans="1:1">
      <c r="A201" s="1104">
        <f>IF('Форма 4.2.1 | Т-ТЭ | потр'!$T$32="",1,0)</f>
        <v>0</v>
      </c>
    </row>
    <row r="202" spans="1:1">
      <c r="A202" s="1104">
        <f>IF('Форма 4.2.1 | Т-ТЭ | потр'!$V$32="",1,0)</f>
        <v>0</v>
      </c>
    </row>
    <row r="203" spans="1:1">
      <c r="A203" s="1104">
        <f>IF('Форма 4.2.1 | Т-ТЭ | потр'!$Y$32="",1,0)</f>
        <v>0</v>
      </c>
    </row>
    <row r="204" spans="1:1">
      <c r="A204" s="1104">
        <f>IF('Форма 4.2.1 | Т-ТЭ | потр'!$AA$32="",1,0)</f>
        <v>0</v>
      </c>
    </row>
    <row r="205" spans="1:1">
      <c r="A205" s="1104">
        <f>IF('Форма 4.2.1 | Т-ТЭ | потр'!$S$32="",1,0)</f>
        <v>0</v>
      </c>
    </row>
    <row r="206" spans="1:1">
      <c r="A206" s="1104">
        <f>IF('Форма 4.2.1 | Т-ТЭ | потр'!$U$32="",1,0)</f>
        <v>0</v>
      </c>
    </row>
    <row r="207" spans="1:1">
      <c r="A207" s="1104">
        <f>IF('Форма 4.2.1 | Т-ТЭ | потр'!$Z$32="",1,0)</f>
        <v>0</v>
      </c>
    </row>
    <row r="208" spans="1:1">
      <c r="A208" s="1104">
        <f>IF('Форма 4.2.1 | Т-ТЭ | потр'!$AB$32="",1,0)</f>
        <v>0</v>
      </c>
    </row>
    <row r="209" spans="1:1">
      <c r="A209" s="1104">
        <f>IF('Форма 4.2.1 | Т-ТЭ | потр'!$O$45="",1,0)</f>
        <v>0</v>
      </c>
    </row>
    <row r="210" spans="1:1">
      <c r="A210" s="1104">
        <f>IF('Форма 4.2.1 | Т-ТЭ | потр'!$M$46="",1,0)</f>
        <v>0</v>
      </c>
    </row>
    <row r="211" spans="1:1">
      <c r="A211" s="1104">
        <f>IF('Форма 4.2.1 | Т-ТЭ | потр'!$O$46="",1,0)</f>
        <v>0</v>
      </c>
    </row>
    <row r="212" spans="1:1">
      <c r="A212" s="1104">
        <f>IF('Форма 4.2.1 | Т-ТЭ | потр'!$R$46="",1,0)</f>
        <v>0</v>
      </c>
    </row>
    <row r="213" spans="1:1">
      <c r="A213" s="1104">
        <f>IF('Форма 4.2.1 | Т-ТЭ | потр'!$T$46="",1,0)</f>
        <v>0</v>
      </c>
    </row>
    <row r="214" spans="1:1">
      <c r="A214" s="1104">
        <f>IF('Форма 4.2.1 | Т-ТЭ | потр'!$V$46="",1,0)</f>
        <v>0</v>
      </c>
    </row>
    <row r="215" spans="1:1">
      <c r="A215" s="1104">
        <f>IF('Форма 4.2.1 | Т-ТЭ | потр'!$Y$46="",1,0)</f>
        <v>0</v>
      </c>
    </row>
    <row r="216" spans="1:1">
      <c r="A216" s="1104">
        <f>IF('Форма 4.2.1 | Т-ТЭ | потр'!$AA$46="",1,0)</f>
        <v>0</v>
      </c>
    </row>
    <row r="217" spans="1:1">
      <c r="A217" s="1104">
        <f>IF('Форма 4.2.1 | Т-ТЭ | потр'!$S$46="",1,0)</f>
        <v>0</v>
      </c>
    </row>
    <row r="218" spans="1:1">
      <c r="A218" s="1104">
        <f>IF('Форма 4.2.1 | Т-ТЭ | потр'!$U$46="",1,0)</f>
        <v>0</v>
      </c>
    </row>
    <row r="219" spans="1:1">
      <c r="A219" s="1104">
        <f>IF('Форма 4.2.1 | Т-ТЭ | потр'!$Z$46="",1,0)</f>
        <v>0</v>
      </c>
    </row>
    <row r="220" spans="1:1">
      <c r="A220" s="1104">
        <f>IF('Форма 4.2.1 | Т-ТЭ | потр'!$AB$46="",1,0)</f>
        <v>0</v>
      </c>
    </row>
    <row r="221" spans="1:1">
      <c r="A221" s="1104">
        <f>IF('Форма 4.2.1 | Т-ТЭ | потр'!$O$49="",1,0)</f>
        <v>0</v>
      </c>
    </row>
    <row r="222" spans="1:1">
      <c r="A222" s="1104">
        <f>IF('Форма 4.2.1 | Т-ТЭ | потр'!$M$50="",1,0)</f>
        <v>0</v>
      </c>
    </row>
    <row r="223" spans="1:1">
      <c r="A223" s="1104">
        <f>IF('Форма 4.2.1 | Т-ТЭ | потр'!$O$50="",1,0)</f>
        <v>0</v>
      </c>
    </row>
    <row r="224" spans="1:1">
      <c r="A224" s="1104">
        <f>IF('Форма 4.2.1 | Т-ТЭ | потр'!$R$50="",1,0)</f>
        <v>0</v>
      </c>
    </row>
    <row r="225" spans="1:1">
      <c r="A225" s="1104">
        <f>IF('Форма 4.2.1 | Т-ТЭ | потр'!$T$50="",1,0)</f>
        <v>0</v>
      </c>
    </row>
    <row r="226" spans="1:1">
      <c r="A226" s="1104">
        <f>IF('Форма 4.2.1 | Т-ТЭ | потр'!$V$50="",1,0)</f>
        <v>0</v>
      </c>
    </row>
    <row r="227" spans="1:1">
      <c r="A227" s="1104">
        <f>IF('Форма 4.2.1 | Т-ТЭ | потр'!$Y$50="",1,0)</f>
        <v>0</v>
      </c>
    </row>
    <row r="228" spans="1:1">
      <c r="A228" s="1104">
        <f>IF('Форма 4.2.1 | Т-ТЭ | потр'!$AA$50="",1,0)</f>
        <v>0</v>
      </c>
    </row>
    <row r="229" spans="1:1">
      <c r="A229" s="1104">
        <f>IF('Форма 4.2.1 | Т-ТЭ | потр'!$S$50="",1,0)</f>
        <v>0</v>
      </c>
    </row>
    <row r="230" spans="1:1">
      <c r="A230" s="1104">
        <f>IF('Форма 4.2.1 | Т-ТЭ | потр'!$U$50="",1,0)</f>
        <v>0</v>
      </c>
    </row>
    <row r="231" spans="1:1">
      <c r="A231" s="1104">
        <f>IF('Форма 4.2.1 | Т-ТЭ | потр'!$Z$50="",1,0)</f>
        <v>0</v>
      </c>
    </row>
    <row r="232" spans="1:1">
      <c r="A232" s="1104">
        <f>IF('Форма 4.2.1 | Т-ТЭ | потр'!$AB$50="",1,0)</f>
        <v>0</v>
      </c>
    </row>
    <row r="233" spans="1:1">
      <c r="A233" s="1104">
        <f>IF('Форма 4.2.1 | Т-ТЭ | потр'!$O$63="",1,0)</f>
        <v>0</v>
      </c>
    </row>
    <row r="234" spans="1:1">
      <c r="A234" s="1104">
        <f>IF('Форма 4.2.1 | Т-ТЭ | потр'!$M$64="",1,0)</f>
        <v>0</v>
      </c>
    </row>
    <row r="235" spans="1:1">
      <c r="A235" s="1104">
        <f>IF('Форма 4.2.1 | Т-ТЭ | потр'!$O$64="",1,0)</f>
        <v>0</v>
      </c>
    </row>
    <row r="236" spans="1:1">
      <c r="A236" s="1104">
        <f>IF('Форма 4.2.1 | Т-ТЭ | потр'!$R$64="",1,0)</f>
        <v>0</v>
      </c>
    </row>
    <row r="237" spans="1:1">
      <c r="A237" s="1104">
        <f>IF('Форма 4.2.1 | Т-ТЭ | потр'!$T$64="",1,0)</f>
        <v>0</v>
      </c>
    </row>
    <row r="238" spans="1:1">
      <c r="A238" s="1104">
        <f>IF('Форма 4.2.1 | Т-ТЭ | потр'!$V$64="",1,0)</f>
        <v>0</v>
      </c>
    </row>
    <row r="239" spans="1:1">
      <c r="A239" s="1104">
        <f>IF('Форма 4.2.1 | Т-ТЭ | потр'!$Y$64="",1,0)</f>
        <v>0</v>
      </c>
    </row>
    <row r="240" spans="1:1">
      <c r="A240" s="1104">
        <f>IF('Форма 4.2.1 | Т-ТЭ | потр'!$AA$64="",1,0)</f>
        <v>0</v>
      </c>
    </row>
    <row r="241" spans="1:1">
      <c r="A241" s="1104">
        <f>IF('Форма 4.2.1 | Т-ТЭ | потр'!$S$64="",1,0)</f>
        <v>0</v>
      </c>
    </row>
    <row r="242" spans="1:1">
      <c r="A242" s="1104">
        <f>IF('Форма 4.2.1 | Т-ТЭ | потр'!$U$64="",1,0)</f>
        <v>0</v>
      </c>
    </row>
    <row r="243" spans="1:1">
      <c r="A243" s="1104">
        <f>IF('Форма 4.2.1 | Т-ТЭ | потр'!$Z$64="",1,0)</f>
        <v>0</v>
      </c>
    </row>
    <row r="244" spans="1:1">
      <c r="A244" s="1104">
        <f>IF('Форма 4.2.1 | Т-ТЭ | потр'!$AB$64="",1,0)</f>
        <v>0</v>
      </c>
    </row>
    <row r="245" spans="1:1">
      <c r="A245" s="1104">
        <f>IF('Форма 4.2.1 | Т-ТЭ | потр'!$O$67="",1,0)</f>
        <v>0</v>
      </c>
    </row>
    <row r="246" spans="1:1">
      <c r="A246" s="1104">
        <f>IF('Форма 4.2.1 | Т-ТЭ | потр'!$M$68="",1,0)</f>
        <v>0</v>
      </c>
    </row>
    <row r="247" spans="1:1">
      <c r="A247" s="1104">
        <f>IF('Форма 4.2.1 | Т-ТЭ | потр'!$O$68="",1,0)</f>
        <v>0</v>
      </c>
    </row>
    <row r="248" spans="1:1">
      <c r="A248" s="1104">
        <f>IF('Форма 4.2.1 | Т-ТЭ | потр'!$R$68="",1,0)</f>
        <v>0</v>
      </c>
    </row>
    <row r="249" spans="1:1">
      <c r="A249" s="1104">
        <f>IF('Форма 4.2.1 | Т-ТЭ | потр'!$T$68="",1,0)</f>
        <v>0</v>
      </c>
    </row>
    <row r="250" spans="1:1">
      <c r="A250" s="1104">
        <f>IF('Форма 4.2.1 | Т-ТЭ | потр'!$V$68="",1,0)</f>
        <v>0</v>
      </c>
    </row>
    <row r="251" spans="1:1">
      <c r="A251" s="1104">
        <f>IF('Форма 4.2.1 | Т-ТЭ | потр'!$Y$68="",1,0)</f>
        <v>0</v>
      </c>
    </row>
    <row r="252" spans="1:1">
      <c r="A252" s="1104">
        <f>IF('Форма 4.2.1 | Т-ТЭ | потр'!$AA$68="",1,0)</f>
        <v>0</v>
      </c>
    </row>
    <row r="253" spans="1:1">
      <c r="A253" s="1104">
        <f>IF('Форма 4.2.1 | Т-ТЭ | потр'!$S$68="",1,0)</f>
        <v>0</v>
      </c>
    </row>
    <row r="254" spans="1:1">
      <c r="A254" s="1104">
        <f>IF('Форма 4.2.1 | Т-ТЭ | потр'!$U$68="",1,0)</f>
        <v>0</v>
      </c>
    </row>
    <row r="255" spans="1:1">
      <c r="A255" s="1104">
        <f>IF('Форма 4.2.1 | Т-ТЭ | потр'!$Z$68="",1,0)</f>
        <v>0</v>
      </c>
    </row>
    <row r="256" spans="1:1">
      <c r="A256" s="1104">
        <f>IF('Форма 4.2.1 | Т-ТЭ | потр'!$AB$68="",1,0)</f>
        <v>0</v>
      </c>
    </row>
    <row r="257" spans="1:1">
      <c r="A257" s="1104">
        <f>IF('Форма 4.2.3 | Т-гор.вода'!$AB$24="",1,0)</f>
        <v>0</v>
      </c>
    </row>
    <row r="258" spans="1:1">
      <c r="A258" s="1104">
        <f>IF('Форма 4.2.3 | Т-гор.вода'!$AI$24="",1,0)</f>
        <v>0</v>
      </c>
    </row>
    <row r="259" spans="1:1">
      <c r="A259" s="1104">
        <f>IF('Форма 4.2.3 | Т-гор.вода'!$AK$24="",1,0)</f>
        <v>0</v>
      </c>
    </row>
    <row r="260" spans="1:1">
      <c r="A260" s="1104">
        <f>IF('Форма 4.2.3 | Т-гор.вода'!$AA$24="",1,0)</f>
        <v>0</v>
      </c>
    </row>
    <row r="261" spans="1:1">
      <c r="A261" s="1104">
        <f>IF('Форма 4.2.3 | Т-гор.вода'!$AJ$24="",1,0)</f>
        <v>0</v>
      </c>
    </row>
    <row r="262" spans="1:1">
      <c r="A262" s="1104">
        <f>IF('Форма 4.2.3 | Т-гор.вода'!$AL$24="",1,0)</f>
        <v>0</v>
      </c>
    </row>
    <row r="263" spans="1:1">
      <c r="A263" s="1104">
        <f>IF('Форма 4.2.3 | Т-гор.вода'!$O$28="",1,0)</f>
        <v>0</v>
      </c>
    </row>
    <row r="264" spans="1:1">
      <c r="A264" s="1104">
        <f>IF('Форма 4.2.3 | Т-гор.вода'!$M$29="",1,0)</f>
        <v>0</v>
      </c>
    </row>
    <row r="265" spans="1:1">
      <c r="A265" s="1104">
        <f>IF('Форма 4.2.3 | Т-гор.вода'!$O$29="",1,0)</f>
        <v>0</v>
      </c>
    </row>
    <row r="266" spans="1:1">
      <c r="A266" s="1104">
        <f>IF('Форма 4.2.3 | Т-гор.вода'!$P$29="",1,0)</f>
        <v>0</v>
      </c>
    </row>
    <row r="267" spans="1:1">
      <c r="A267" s="1104">
        <f>IF('Форма 4.2.3 | Т-гор.вода'!$W$29="",1,0)</f>
        <v>0</v>
      </c>
    </row>
    <row r="268" spans="1:1">
      <c r="A268" s="1104">
        <f>IF('Форма 4.2.3 | Т-гор.вода'!$Y$29="",1,0)</f>
        <v>0</v>
      </c>
    </row>
    <row r="269" spans="1:1">
      <c r="A269" s="1104">
        <f>IF('Форма 4.2.3 | Т-гор.вода'!$AA$29="",1,0)</f>
        <v>0</v>
      </c>
    </row>
    <row r="270" spans="1:1">
      <c r="A270" s="1104">
        <f>IF('Форма 4.2.3 | Т-гор.вода'!$AB$29="",1,0)</f>
        <v>0</v>
      </c>
    </row>
    <row r="271" spans="1:1">
      <c r="A271" s="1104">
        <f>IF('Форма 4.2.3 | Т-гор.вода'!$AI$29="",1,0)</f>
        <v>0</v>
      </c>
    </row>
    <row r="272" spans="1:1">
      <c r="A272" s="1104">
        <f>IF('Форма 4.2.3 | Т-гор.вода'!$AK$29="",1,0)</f>
        <v>0</v>
      </c>
    </row>
    <row r="273" spans="1:1">
      <c r="A273" s="1104">
        <f>IF('Форма 4.2.3 | Т-гор.вода'!$X$29="",1,0)</f>
        <v>0</v>
      </c>
    </row>
    <row r="274" spans="1:1">
      <c r="A274" s="1104">
        <f>IF('Форма 4.2.3 | Т-гор.вода'!$Z$29="",1,0)</f>
        <v>0</v>
      </c>
    </row>
    <row r="275" spans="1:1">
      <c r="A275" s="1104">
        <f>IF('Форма 4.2.3 | Т-гор.вода'!$AJ$29="",1,0)</f>
        <v>0</v>
      </c>
    </row>
    <row r="276" spans="1:1">
      <c r="A276" s="1104">
        <f>IF('Форма 4.2.3 | Т-гор.вода'!$AL$29="",1,0)</f>
        <v>0</v>
      </c>
    </row>
    <row r="277" spans="1:1">
      <c r="A277" s="1104">
        <f>IF('Форма 4.2.3 | Т-гор.вода'!$O$33="",1,0)</f>
        <v>0</v>
      </c>
    </row>
    <row r="278" spans="1:1">
      <c r="A278" s="1104">
        <f>IF('Форма 4.2.3 | Т-гор.вода'!$M$34="",1,0)</f>
        <v>0</v>
      </c>
    </row>
    <row r="279" spans="1:1">
      <c r="A279" s="1104">
        <f>IF('Форма 4.2.3 | Т-гор.вода'!$O$34="",1,0)</f>
        <v>0</v>
      </c>
    </row>
    <row r="280" spans="1:1">
      <c r="A280" s="1104">
        <f>IF('Форма 4.2.3 | Т-гор.вода'!$P$34="",1,0)</f>
        <v>0</v>
      </c>
    </row>
    <row r="281" spans="1:1">
      <c r="A281" s="1104">
        <f>IF('Форма 4.2.3 | Т-гор.вода'!$W$34="",1,0)</f>
        <v>0</v>
      </c>
    </row>
    <row r="282" spans="1:1">
      <c r="A282" s="1104">
        <f>IF('Форма 4.2.3 | Т-гор.вода'!$Y$34="",1,0)</f>
        <v>0</v>
      </c>
    </row>
    <row r="283" spans="1:1">
      <c r="A283" s="1104">
        <f>IF('Форма 4.2.3 | Т-гор.вода'!$AA$34="",1,0)</f>
        <v>0</v>
      </c>
    </row>
    <row r="284" spans="1:1">
      <c r="A284" s="1104">
        <f>IF('Форма 4.2.3 | Т-гор.вода'!$AB$34="",1,0)</f>
        <v>0</v>
      </c>
    </row>
    <row r="285" spans="1:1">
      <c r="A285" s="1104">
        <f>IF('Форма 4.2.3 | Т-гор.вода'!$AI$34="",1,0)</f>
        <v>0</v>
      </c>
    </row>
    <row r="286" spans="1:1">
      <c r="A286" s="1104">
        <f>IF('Форма 4.2.3 | Т-гор.вода'!$AK$34="",1,0)</f>
        <v>0</v>
      </c>
    </row>
    <row r="287" spans="1:1">
      <c r="A287" s="1104">
        <f>IF('Форма 4.2.3 | Т-гор.вода'!$X$34="",1,0)</f>
        <v>0</v>
      </c>
    </row>
    <row r="288" spans="1:1">
      <c r="A288" s="1104">
        <f>IF('Форма 4.2.3 | Т-гор.вода'!$Z$34="",1,0)</f>
        <v>0</v>
      </c>
    </row>
    <row r="289" spans="1:1">
      <c r="A289" s="1104">
        <f>IF('Форма 4.2.3 | Т-гор.вода'!$AJ$34="",1,0)</f>
        <v>0</v>
      </c>
    </row>
    <row r="290" spans="1:1">
      <c r="A290" s="1104">
        <f>IF('Форма 4.2.3 | Т-гор.вода'!$AL$34="",1,0)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1.25"/>
  <cols>
    <col min="1" max="16384" width="9.140625" style="1127"/>
  </cols>
  <sheetData>
    <row r="1" spans="1:3">
      <c r="A1" s="1127" t="s">
        <v>511</v>
      </c>
      <c r="B1" s="1127" t="s">
        <v>512</v>
      </c>
      <c r="C1" s="1127" t="s">
        <v>66</v>
      </c>
    </row>
    <row r="2" spans="1:3">
      <c r="A2" s="1127">
        <v>4189678</v>
      </c>
      <c r="B2" s="1127" t="s">
        <v>1194</v>
      </c>
      <c r="C2" s="1127" t="s">
        <v>1195</v>
      </c>
    </row>
    <row r="3" spans="1:3">
      <c r="A3" s="1127">
        <v>4190415</v>
      </c>
      <c r="B3" s="1127" t="s">
        <v>1196</v>
      </c>
      <c r="C3" s="1127" t="s">
        <v>1195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1.25"/>
  <cols>
    <col min="1" max="1" width="9.140625" style="258"/>
    <col min="2" max="2" width="66" style="258" customWidth="1"/>
    <col min="3" max="16384" width="9.140625" style="258"/>
  </cols>
  <sheetData>
    <row r="3" spans="2:2">
      <c r="B3" s="353" t="s">
        <v>1875</v>
      </c>
    </row>
    <row r="4" spans="2:2">
      <c r="B4" s="353" t="s">
        <v>1876</v>
      </c>
    </row>
    <row r="5" spans="2:2">
      <c r="B5" s="353" t="s">
        <v>1877</v>
      </c>
    </row>
    <row r="6" spans="2:2">
      <c r="B6" s="353" t="s">
        <v>515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workbookViewId="0"/>
  </sheetViews>
  <sheetFormatPr defaultRowHeight="15"/>
  <cols>
    <col min="1" max="1" width="38.42578125" style="227" customWidth="1"/>
    <col min="2" max="16384" width="9.140625" style="227"/>
  </cols>
  <sheetData>
    <row r="1" spans="1:5">
      <c r="A1" s="228" t="s">
        <v>391</v>
      </c>
      <c r="B1" s="228" t="s">
        <v>392</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330</v>
      </c>
    </row>
    <row r="2" spans="1:2">
      <c r="A2" s="1127">
        <v>4213775</v>
      </c>
      <c r="B2" s="1127" t="s">
        <v>610</v>
      </c>
    </row>
    <row r="3" spans="1:2">
      <c r="A3" s="1127">
        <v>4213784</v>
      </c>
      <c r="B3" s="1127" t="s">
        <v>768</v>
      </c>
    </row>
    <row r="4" spans="1:2">
      <c r="A4" s="1127">
        <v>4213781</v>
      </c>
      <c r="B4" s="1127" t="s">
        <v>767</v>
      </c>
    </row>
    <row r="5" spans="1:2">
      <c r="A5" s="1127">
        <v>4213776</v>
      </c>
      <c r="B5" s="1127" t="s">
        <v>611</v>
      </c>
    </row>
    <row r="6" spans="1:2">
      <c r="A6" s="1127">
        <v>4213777</v>
      </c>
      <c r="B6" s="1127" t="s">
        <v>612</v>
      </c>
    </row>
    <row r="7" spans="1:2">
      <c r="A7" s="1127">
        <v>4238670</v>
      </c>
      <c r="B7" s="1127" t="s">
        <v>758</v>
      </c>
    </row>
    <row r="8" spans="1:2">
      <c r="A8" s="1127">
        <v>4213778</v>
      </c>
      <c r="B8" s="1127" t="s">
        <v>613</v>
      </c>
    </row>
    <row r="9" spans="1:2">
      <c r="A9" s="1127">
        <v>4213780</v>
      </c>
      <c r="B9" s="1127" t="s">
        <v>614</v>
      </c>
    </row>
    <row r="10" spans="1:2">
      <c r="A10" s="1127">
        <v>4213779</v>
      </c>
      <c r="B10" s="1127" t="s">
        <v>617</v>
      </c>
    </row>
    <row r="11" spans="1:2">
      <c r="A11" s="1127">
        <v>4213783</v>
      </c>
      <c r="B11" s="1127" t="s">
        <v>616</v>
      </c>
    </row>
    <row r="12" spans="1:2">
      <c r="A12" s="1127">
        <v>4213782</v>
      </c>
      <c r="B12" s="1127" t="s">
        <v>615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31342373</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0"/>
    </row>
    <row r="4" spans="1:12" s="371" customFormat="1" ht="6">
      <c r="A4" s="365"/>
      <c r="B4" s="366"/>
      <c r="C4" s="367"/>
      <c r="D4" s="368"/>
      <c r="E4" s="388"/>
      <c r="F4" s="389"/>
      <c r="G4" s="390"/>
      <c r="I4" s="372"/>
    </row>
    <row r="5" spans="1:12" ht="22.5">
      <c r="D5" s="24"/>
      <c r="E5" s="1151" t="s">
        <v>766</v>
      </c>
      <c r="F5" s="1152"/>
      <c r="G5" s="434"/>
      <c r="J5" s="308"/>
    </row>
    <row r="6" spans="1:12" s="371" customFormat="1" ht="6">
      <c r="A6" s="365"/>
      <c r="B6" s="366"/>
      <c r="C6" s="367"/>
      <c r="D6" s="368"/>
      <c r="E6" s="373"/>
      <c r="F6" s="374"/>
      <c r="G6" s="375"/>
      <c r="I6" s="372"/>
    </row>
    <row r="7" spans="1:12" ht="27">
      <c r="D7" s="24"/>
      <c r="E7" s="25" t="s">
        <v>51</v>
      </c>
      <c r="F7" s="327" t="s">
        <v>127</v>
      </c>
      <c r="G7" s="383"/>
    </row>
    <row r="8" spans="1:12" s="371" customFormat="1" ht="6">
      <c r="A8" s="365"/>
      <c r="B8" s="366"/>
      <c r="C8" s="367"/>
      <c r="D8" s="368"/>
      <c r="E8" s="369"/>
      <c r="F8" s="370"/>
      <c r="G8" s="368"/>
      <c r="I8" s="372"/>
    </row>
    <row r="9" spans="1:12" ht="27">
      <c r="D9" s="24"/>
      <c r="E9" s="25" t="s">
        <v>473</v>
      </c>
      <c r="F9" s="1099" t="s">
        <v>84</v>
      </c>
      <c r="G9" s="382"/>
    </row>
    <row r="10" spans="1:12" s="371" customFormat="1" ht="6">
      <c r="A10" s="376"/>
      <c r="B10" s="366"/>
      <c r="C10" s="367"/>
      <c r="D10" s="377"/>
      <c r="E10" s="373"/>
      <c r="F10" s="378"/>
      <c r="G10" s="379"/>
      <c r="I10" s="372"/>
    </row>
    <row r="11" spans="1:12" ht="27">
      <c r="A11" s="200"/>
      <c r="D11" s="24"/>
      <c r="E11" s="81" t="s">
        <v>471</v>
      </c>
      <c r="F11" s="1122" t="s">
        <v>1197</v>
      </c>
      <c r="G11" s="380"/>
    </row>
    <row r="12" spans="1:12" ht="27">
      <c r="D12" s="24"/>
      <c r="E12" s="81" t="s">
        <v>472</v>
      </c>
      <c r="F12" s="1122" t="s">
        <v>1198</v>
      </c>
      <c r="G12" s="382"/>
    </row>
    <row r="13" spans="1:12" s="371" customFormat="1" ht="6">
      <c r="A13" s="376"/>
      <c r="B13" s="366"/>
      <c r="C13" s="367"/>
      <c r="D13" s="377"/>
      <c r="E13" s="373"/>
      <c r="F13" s="378"/>
      <c r="G13" s="379"/>
      <c r="I13" s="372"/>
    </row>
    <row r="14" spans="1:12" ht="27">
      <c r="D14" s="24"/>
      <c r="E14" s="81" t="s">
        <v>368</v>
      </c>
      <c r="F14" s="328" t="s">
        <v>41</v>
      </c>
      <c r="G14" s="382"/>
    </row>
    <row r="15" spans="1:12" ht="27" hidden="1">
      <c r="D15" s="24"/>
      <c r="E15" s="81" t="s">
        <v>298</v>
      </c>
      <c r="F15" s="330" t="s">
        <v>773</v>
      </c>
      <c r="G15" s="382"/>
    </row>
    <row r="16" spans="1:12" ht="27" hidden="1">
      <c r="D16" s="24"/>
      <c r="E16" s="81" t="s">
        <v>597</v>
      </c>
      <c r="F16" s="330"/>
      <c r="G16" s="382"/>
    </row>
    <row r="17" spans="1:9" ht="19.5">
      <c r="D17" s="24"/>
      <c r="E17" s="25"/>
      <c r="F17" s="444" t="s">
        <v>605</v>
      </c>
      <c r="G17" s="21"/>
    </row>
    <row r="18" spans="1:9" ht="27">
      <c r="D18" s="24"/>
      <c r="E18" s="81" t="s">
        <v>501</v>
      </c>
      <c r="F18" s="328" t="s">
        <v>1866</v>
      </c>
      <c r="G18" s="382"/>
    </row>
    <row r="19" spans="1:9" ht="27">
      <c r="D19" s="24"/>
      <c r="E19" s="81" t="s">
        <v>594</v>
      </c>
      <c r="F19" s="329" t="s">
        <v>1882</v>
      </c>
      <c r="G19" s="382"/>
    </row>
    <row r="20" spans="1:9" ht="27">
      <c r="D20" s="24"/>
      <c r="E20" s="81" t="s">
        <v>593</v>
      </c>
      <c r="F20" s="328" t="s">
        <v>1883</v>
      </c>
      <c r="G20" s="382"/>
    </row>
    <row r="21" spans="1:9" ht="27">
      <c r="D21" s="24"/>
      <c r="E21" s="81" t="s">
        <v>500</v>
      </c>
      <c r="F21" s="328" t="s">
        <v>1867</v>
      </c>
      <c r="G21" s="382"/>
    </row>
    <row r="22" spans="1:9" ht="19.5" hidden="1">
      <c r="D22" s="24"/>
      <c r="E22" s="25"/>
      <c r="F22" s="444" t="s">
        <v>606</v>
      </c>
      <c r="G22" s="21"/>
    </row>
    <row r="23" spans="1:9" ht="27" hidden="1">
      <c r="D23" s="24"/>
      <c r="E23" s="81" t="s">
        <v>609</v>
      </c>
      <c r="F23" s="332"/>
      <c r="G23" s="382"/>
    </row>
    <row r="24" spans="1:9" ht="27" hidden="1">
      <c r="D24" s="24"/>
      <c r="E24" s="81" t="s">
        <v>608</v>
      </c>
      <c r="F24" s="330"/>
      <c r="G24" s="382"/>
    </row>
    <row r="25" spans="1:9" ht="27" hidden="1">
      <c r="D25" s="24"/>
      <c r="E25" s="81" t="s">
        <v>607</v>
      </c>
      <c r="F25" s="332"/>
      <c r="G25" s="382"/>
    </row>
    <row r="26" spans="1:9" ht="27" hidden="1">
      <c r="D26" s="24"/>
      <c r="E26" s="81" t="s">
        <v>500</v>
      </c>
      <c r="F26" s="332"/>
      <c r="G26" s="382"/>
    </row>
    <row r="27" spans="1:9" s="371" customFormat="1" ht="35.1" customHeight="1">
      <c r="A27" s="376"/>
      <c r="B27" s="366"/>
      <c r="C27" s="367"/>
      <c r="D27" s="377"/>
      <c r="E27" s="373"/>
      <c r="F27" s="378"/>
      <c r="G27" s="379"/>
      <c r="I27" s="372"/>
    </row>
    <row r="28" spans="1:9" ht="27">
      <c r="D28" s="24"/>
      <c r="E28" s="81" t="s">
        <v>169</v>
      </c>
      <c r="F28" s="348" t="s">
        <v>84</v>
      </c>
      <c r="G28" s="382"/>
    </row>
    <row r="29" spans="1:9" ht="27">
      <c r="C29" s="28"/>
      <c r="D29" s="29"/>
      <c r="E29" s="30" t="s">
        <v>78</v>
      </c>
      <c r="F29" s="331" t="s">
        <v>1856</v>
      </c>
      <c r="G29" s="381"/>
    </row>
    <row r="30" spans="1:9" ht="27" hidden="1">
      <c r="C30" s="28"/>
      <c r="D30" s="29"/>
      <c r="E30" s="52" t="s">
        <v>202</v>
      </c>
      <c r="F30" s="332"/>
      <c r="G30" s="381"/>
    </row>
    <row r="31" spans="1:9" ht="27">
      <c r="C31" s="28"/>
      <c r="D31" s="29"/>
      <c r="E31" s="30" t="s">
        <v>52</v>
      </c>
      <c r="F31" s="331" t="s">
        <v>1249</v>
      </c>
      <c r="G31" s="381"/>
    </row>
    <row r="32" spans="1:9" ht="27">
      <c r="C32" s="28"/>
      <c r="D32" s="29"/>
      <c r="E32" s="30" t="s">
        <v>53</v>
      </c>
      <c r="F32" s="331" t="s">
        <v>1809</v>
      </c>
      <c r="G32" s="381"/>
      <c r="H32" s="31"/>
    </row>
    <row r="33" spans="1:9" s="371" customFormat="1" ht="6">
      <c r="A33" s="376"/>
      <c r="B33" s="366"/>
      <c r="C33" s="367"/>
      <c r="D33" s="377"/>
      <c r="E33" s="373"/>
      <c r="F33" s="378"/>
      <c r="G33" s="379"/>
      <c r="I33" s="372"/>
    </row>
    <row r="34" spans="1:9" ht="27">
      <c r="A34" s="199"/>
      <c r="D34" s="26"/>
      <c r="E34" s="797" t="s">
        <v>720</v>
      </c>
      <c r="F34" s="1123" t="s">
        <v>722</v>
      </c>
      <c r="G34" s="380"/>
    </row>
    <row r="35" spans="1:9" s="371" customFormat="1" ht="6">
      <c r="A35" s="376"/>
      <c r="B35" s="366"/>
      <c r="C35" s="367"/>
      <c r="D35" s="377"/>
      <c r="E35" s="373"/>
      <c r="F35" s="378"/>
      <c r="G35" s="379"/>
      <c r="I35" s="372"/>
    </row>
    <row r="36" spans="1:9" ht="27">
      <c r="A36" s="199"/>
      <c r="D36" s="26"/>
      <c r="E36" s="81" t="s">
        <v>242</v>
      </c>
      <c r="F36" s="826" t="s">
        <v>203</v>
      </c>
      <c r="G36" s="380"/>
    </row>
    <row r="37" spans="1:9" s="371" customFormat="1" ht="6">
      <c r="A37" s="365"/>
      <c r="B37" s="366"/>
      <c r="C37" s="367"/>
      <c r="D37" s="368"/>
      <c r="E37" s="369"/>
      <c r="F37" s="370"/>
      <c r="G37" s="368"/>
      <c r="I37" s="372"/>
    </row>
    <row r="38" spans="1:9" ht="27">
      <c r="B38" s="189"/>
      <c r="D38" s="24"/>
      <c r="E38" s="81" t="s">
        <v>726</v>
      </c>
      <c r="F38" s="1099" t="s">
        <v>84</v>
      </c>
      <c r="G38" s="382"/>
      <c r="I38" s="19"/>
    </row>
    <row r="39" spans="1:9" s="371" customFormat="1" ht="6">
      <c r="A39" s="376"/>
      <c r="B39" s="366"/>
      <c r="C39" s="367"/>
      <c r="D39" s="377"/>
      <c r="E39" s="373"/>
      <c r="F39" s="378"/>
      <c r="G39" s="379"/>
      <c r="I39" s="372"/>
    </row>
    <row r="40" spans="1:9" ht="27">
      <c r="A40" s="201"/>
      <c r="B40" s="92"/>
      <c r="D40" s="33"/>
      <c r="E40" s="32" t="s">
        <v>543</v>
      </c>
      <c r="F40" s="328" t="s">
        <v>1868</v>
      </c>
      <c r="G40" s="380"/>
    </row>
    <row r="41" spans="1:9" ht="27">
      <c r="A41" s="201"/>
      <c r="B41" s="92"/>
      <c r="D41" s="33"/>
      <c r="E41" s="41" t="s">
        <v>544</v>
      </c>
      <c r="F41" s="328" t="s">
        <v>1869</v>
      </c>
      <c r="G41" s="380"/>
    </row>
    <row r="42" spans="1:9" ht="19.5">
      <c r="D42" s="24"/>
      <c r="E42" s="25"/>
      <c r="F42" s="444" t="s">
        <v>576</v>
      </c>
      <c r="G42" s="21"/>
    </row>
    <row r="43" spans="1:9" ht="27">
      <c r="A43" s="201"/>
      <c r="D43" s="21"/>
      <c r="E43" s="442" t="s">
        <v>86</v>
      </c>
      <c r="F43" s="448" t="s">
        <v>1870</v>
      </c>
      <c r="G43" s="380"/>
    </row>
    <row r="44" spans="1:9" ht="27">
      <c r="A44" s="201"/>
      <c r="B44" s="92"/>
      <c r="D44" s="33"/>
      <c r="E44" s="442" t="s">
        <v>87</v>
      </c>
      <c r="F44" s="448" t="s">
        <v>1871</v>
      </c>
      <c r="G44" s="380"/>
    </row>
    <row r="45" spans="1:9" ht="27">
      <c r="A45" s="201"/>
      <c r="B45" s="92"/>
      <c r="D45" s="33"/>
      <c r="E45" s="442" t="s">
        <v>577</v>
      </c>
      <c r="F45" s="448" t="s">
        <v>1872</v>
      </c>
      <c r="G45" s="380"/>
    </row>
    <row r="46" spans="1:9" ht="27">
      <c r="D46" s="24"/>
      <c r="E46" s="443" t="s">
        <v>578</v>
      </c>
      <c r="F46" s="448" t="s">
        <v>1873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3"/>
      <c r="F54" s="1153"/>
      <c r="G54" s="1153"/>
      <c r="H54" s="1153"/>
      <c r="I54" s="1153"/>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331</v>
      </c>
    </row>
    <row r="2" spans="1:2">
      <c r="A2" s="1127">
        <v>4190064</v>
      </c>
      <c r="B2" s="1127" t="s">
        <v>1184</v>
      </c>
    </row>
    <row r="3" spans="1:2">
      <c r="A3" s="1127">
        <v>4190065</v>
      </c>
      <c r="B3" s="1127" t="s">
        <v>1185</v>
      </c>
    </row>
    <row r="4" spans="1:2">
      <c r="A4" s="1127">
        <v>4190066</v>
      </c>
      <c r="B4" s="1127" t="s">
        <v>1186</v>
      </c>
    </row>
    <row r="5" spans="1:2">
      <c r="A5" s="1127">
        <v>4190067</v>
      </c>
      <c r="B5" s="1127" t="s">
        <v>1187</v>
      </c>
    </row>
    <row r="6" spans="1:2">
      <c r="A6" s="1127">
        <v>4190068</v>
      </c>
      <c r="B6" s="1127" t="s">
        <v>1188</v>
      </c>
    </row>
    <row r="7" spans="1:2">
      <c r="A7" s="1127">
        <v>4190069</v>
      </c>
      <c r="B7" s="1127" t="s">
        <v>1189</v>
      </c>
    </row>
    <row r="8" spans="1:2">
      <c r="A8" s="1127">
        <v>4190070</v>
      </c>
      <c r="B8" s="1127" t="s">
        <v>1190</v>
      </c>
    </row>
    <row r="9" spans="1:2">
      <c r="A9" s="1127">
        <v>4190071</v>
      </c>
      <c r="B9" s="1127" t="s">
        <v>1191</v>
      </c>
    </row>
    <row r="10" spans="1:2">
      <c r="A10" s="1127">
        <v>4190072</v>
      </c>
      <c r="B10" s="1127" t="s">
        <v>1192</v>
      </c>
    </row>
    <row r="11" spans="1:2">
      <c r="A11" s="1127">
        <v>4190073</v>
      </c>
      <c r="B11" s="1127" t="s">
        <v>1193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574</v>
      </c>
    </row>
    <row r="7" spans="1:2">
      <c r="A7" t="s">
        <v>744</v>
      </c>
      <c r="B7" t="s">
        <v>487</v>
      </c>
    </row>
    <row r="8" spans="1:2">
      <c r="A8" t="s">
        <v>745</v>
      </c>
      <c r="B8" t="s">
        <v>425</v>
      </c>
    </row>
    <row r="9" spans="1:2">
      <c r="A9" t="s">
        <v>507</v>
      </c>
      <c r="B9" t="s">
        <v>426</v>
      </c>
    </row>
    <row r="10" spans="1:2">
      <c r="A10" t="s">
        <v>417</v>
      </c>
      <c r="B10" t="s">
        <v>427</v>
      </c>
    </row>
    <row r="11" spans="1:2">
      <c r="A11" t="s">
        <v>759</v>
      </c>
      <c r="B11" t="s">
        <v>488</v>
      </c>
    </row>
    <row r="12" spans="1:2">
      <c r="A12" t="s">
        <v>760</v>
      </c>
      <c r="B12" t="s">
        <v>428</v>
      </c>
    </row>
    <row r="13" spans="1:2">
      <c r="A13" t="s">
        <v>746</v>
      </c>
      <c r="B13" t="s">
        <v>429</v>
      </c>
    </row>
    <row r="14" spans="1:2">
      <c r="A14" t="s">
        <v>747</v>
      </c>
      <c r="B14" t="s">
        <v>430</v>
      </c>
    </row>
    <row r="15" spans="1:2">
      <c r="A15" t="s">
        <v>748</v>
      </c>
      <c r="B15" t="s">
        <v>334</v>
      </c>
    </row>
    <row r="16" spans="1:2">
      <c r="A16" t="s">
        <v>749</v>
      </c>
      <c r="B16" t="s">
        <v>60</v>
      </c>
    </row>
    <row r="17" spans="1:2">
      <c r="A17" t="s">
        <v>750</v>
      </c>
      <c r="B17" t="s">
        <v>386</v>
      </c>
    </row>
    <row r="18" spans="1:2">
      <c r="A18" t="s">
        <v>751</v>
      </c>
      <c r="B18" t="s">
        <v>439</v>
      </c>
    </row>
    <row r="19" spans="1:2">
      <c r="A19" t="s">
        <v>752</v>
      </c>
      <c r="B19" t="s">
        <v>249</v>
      </c>
    </row>
    <row r="20" spans="1:2">
      <c r="A20" t="s">
        <v>753</v>
      </c>
      <c r="B20" t="s">
        <v>73</v>
      </c>
    </row>
    <row r="21" spans="1:2">
      <c r="A21" t="s">
        <v>754</v>
      </c>
      <c r="B21" t="s">
        <v>62</v>
      </c>
    </row>
    <row r="22" spans="1:2">
      <c r="A22" t="s">
        <v>755</v>
      </c>
      <c r="B22" t="s">
        <v>74</v>
      </c>
    </row>
    <row r="23" spans="1:2">
      <c r="A23" t="s">
        <v>756</v>
      </c>
      <c r="B23" t="s">
        <v>431</v>
      </c>
    </row>
    <row r="24" spans="1:2">
      <c r="A24" t="s">
        <v>757</v>
      </c>
      <c r="B24" t="s">
        <v>72</v>
      </c>
    </row>
    <row r="25" spans="1:2">
      <c r="A25" t="s">
        <v>598</v>
      </c>
      <c r="B25" t="s">
        <v>61</v>
      </c>
    </row>
    <row r="26" spans="1:2">
      <c r="A26" t="s">
        <v>599</v>
      </c>
      <c r="B26" t="s">
        <v>63</v>
      </c>
    </row>
    <row r="27" spans="1:2">
      <c r="A27" t="s">
        <v>509</v>
      </c>
      <c r="B27" t="s">
        <v>384</v>
      </c>
    </row>
    <row r="28" spans="1:2">
      <c r="A28" t="s">
        <v>419</v>
      </c>
      <c r="B28" t="s">
        <v>14</v>
      </c>
    </row>
    <row r="29" spans="1:2">
      <c r="A29" t="s">
        <v>508</v>
      </c>
      <c r="B29" t="s">
        <v>15</v>
      </c>
    </row>
    <row r="30" spans="1:2">
      <c r="A30" t="s">
        <v>418</v>
      </c>
      <c r="B30" t="s">
        <v>575</v>
      </c>
    </row>
    <row r="31" spans="1:2">
      <c r="A31" t="s">
        <v>583</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190"/>
  <sheetViews>
    <sheetView showGridLines="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1183</v>
      </c>
      <c r="B1" s="5" t="s">
        <v>1199</v>
      </c>
      <c r="C1" s="5" t="s">
        <v>1200</v>
      </c>
      <c r="D1" s="5" t="s">
        <v>1201</v>
      </c>
      <c r="E1" s="5" t="s">
        <v>1202</v>
      </c>
      <c r="F1" s="5" t="s">
        <v>1203</v>
      </c>
      <c r="G1" s="5" t="s">
        <v>1204</v>
      </c>
      <c r="H1" s="5" t="s">
        <v>1205</v>
      </c>
      <c r="I1" s="5" t="s">
        <v>1206</v>
      </c>
    </row>
    <row r="2" spans="1:10">
      <c r="A2" s="5">
        <v>1</v>
      </c>
      <c r="B2" s="5" t="s">
        <v>1207</v>
      </c>
      <c r="C2" s="5" t="s">
        <v>127</v>
      </c>
      <c r="D2" s="5" t="s">
        <v>1208</v>
      </c>
      <c r="E2" s="5" t="s">
        <v>1209</v>
      </c>
      <c r="F2" s="5" t="s">
        <v>1210</v>
      </c>
      <c r="G2" s="5" t="s">
        <v>1211</v>
      </c>
      <c r="H2" s="5" t="s">
        <v>1212</v>
      </c>
      <c r="J2" s="5" t="s">
        <v>1865</v>
      </c>
    </row>
    <row r="3" spans="1:10">
      <c r="A3" s="5">
        <v>2</v>
      </c>
      <c r="B3" s="5" t="s">
        <v>1207</v>
      </c>
      <c r="C3" s="5" t="s">
        <v>127</v>
      </c>
      <c r="D3" s="5" t="s">
        <v>1213</v>
      </c>
      <c r="E3" s="5" t="s">
        <v>1214</v>
      </c>
      <c r="F3" s="5" t="s">
        <v>1215</v>
      </c>
      <c r="G3" s="5" t="s">
        <v>1216</v>
      </c>
      <c r="J3" s="5" t="s">
        <v>1865</v>
      </c>
    </row>
    <row r="4" spans="1:10">
      <c r="A4" s="5">
        <v>3</v>
      </c>
      <c r="B4" s="5" t="s">
        <v>1207</v>
      </c>
      <c r="C4" s="5" t="s">
        <v>127</v>
      </c>
      <c r="D4" s="5" t="s">
        <v>1217</v>
      </c>
      <c r="E4" s="5" t="s">
        <v>1218</v>
      </c>
      <c r="F4" s="5" t="s">
        <v>1219</v>
      </c>
      <c r="G4" s="5" t="s">
        <v>1220</v>
      </c>
      <c r="J4" s="5" t="s">
        <v>1865</v>
      </c>
    </row>
    <row r="5" spans="1:10">
      <c r="A5" s="5">
        <v>4</v>
      </c>
      <c r="B5" s="5" t="s">
        <v>1207</v>
      </c>
      <c r="C5" s="5" t="s">
        <v>127</v>
      </c>
      <c r="D5" s="5" t="s">
        <v>1221</v>
      </c>
      <c r="E5" s="5" t="s">
        <v>1222</v>
      </c>
      <c r="F5" s="5" t="s">
        <v>1223</v>
      </c>
      <c r="G5" s="5" t="s">
        <v>1224</v>
      </c>
      <c r="J5" s="5" t="s">
        <v>1865</v>
      </c>
    </row>
    <row r="6" spans="1:10">
      <c r="A6" s="5">
        <v>5</v>
      </c>
      <c r="B6" s="5" t="s">
        <v>1207</v>
      </c>
      <c r="C6" s="5" t="s">
        <v>127</v>
      </c>
      <c r="D6" s="5" t="s">
        <v>1225</v>
      </c>
      <c r="E6" s="5" t="s">
        <v>1226</v>
      </c>
      <c r="F6" s="5" t="s">
        <v>1227</v>
      </c>
      <c r="G6" s="5" t="s">
        <v>1228</v>
      </c>
      <c r="J6" s="5" t="s">
        <v>1865</v>
      </c>
    </row>
    <row r="7" spans="1:10">
      <c r="A7" s="5">
        <v>6</v>
      </c>
      <c r="B7" s="5" t="s">
        <v>1207</v>
      </c>
      <c r="C7" s="5" t="s">
        <v>127</v>
      </c>
      <c r="D7" s="5" t="s">
        <v>1229</v>
      </c>
      <c r="E7" s="5" t="s">
        <v>1230</v>
      </c>
      <c r="F7" s="5" t="s">
        <v>1231</v>
      </c>
      <c r="G7" s="5" t="s">
        <v>1216</v>
      </c>
      <c r="J7" s="5" t="s">
        <v>1865</v>
      </c>
    </row>
    <row r="8" spans="1:10">
      <c r="A8" s="5">
        <v>7</v>
      </c>
      <c r="B8" s="5" t="s">
        <v>1207</v>
      </c>
      <c r="C8" s="5" t="s">
        <v>127</v>
      </c>
      <c r="D8" s="5" t="s">
        <v>1232</v>
      </c>
      <c r="E8" s="5" t="s">
        <v>1233</v>
      </c>
      <c r="F8" s="5" t="s">
        <v>1234</v>
      </c>
      <c r="G8" s="5" t="s">
        <v>1216</v>
      </c>
      <c r="J8" s="5" t="s">
        <v>1865</v>
      </c>
    </row>
    <row r="9" spans="1:10">
      <c r="A9" s="5">
        <v>8</v>
      </c>
      <c r="B9" s="5" t="s">
        <v>1207</v>
      </c>
      <c r="C9" s="5" t="s">
        <v>127</v>
      </c>
      <c r="D9" s="5" t="s">
        <v>1235</v>
      </c>
      <c r="E9" s="5" t="s">
        <v>1236</v>
      </c>
      <c r="F9" s="5" t="s">
        <v>1237</v>
      </c>
      <c r="G9" s="5" t="s">
        <v>1238</v>
      </c>
      <c r="J9" s="5" t="s">
        <v>1865</v>
      </c>
    </row>
    <row r="10" spans="1:10">
      <c r="A10" s="5">
        <v>9</v>
      </c>
      <c r="B10" s="5" t="s">
        <v>1207</v>
      </c>
      <c r="C10" s="5" t="s">
        <v>127</v>
      </c>
      <c r="D10" s="5" t="s">
        <v>1239</v>
      </c>
      <c r="E10" s="5" t="s">
        <v>1240</v>
      </c>
      <c r="F10" s="5" t="s">
        <v>1241</v>
      </c>
      <c r="G10" s="5" t="s">
        <v>1242</v>
      </c>
      <c r="H10" s="5" t="s">
        <v>1212</v>
      </c>
      <c r="J10" s="5" t="s">
        <v>1865</v>
      </c>
    </row>
    <row r="11" spans="1:10">
      <c r="A11" s="5">
        <v>10</v>
      </c>
      <c r="B11" s="5" t="s">
        <v>1207</v>
      </c>
      <c r="C11" s="5" t="s">
        <v>127</v>
      </c>
      <c r="D11" s="5" t="s">
        <v>1243</v>
      </c>
      <c r="E11" s="5" t="s">
        <v>1244</v>
      </c>
      <c r="F11" s="5" t="s">
        <v>1245</v>
      </c>
      <c r="G11" s="5" t="s">
        <v>1246</v>
      </c>
      <c r="J11" s="5" t="s">
        <v>1865</v>
      </c>
    </row>
    <row r="12" spans="1:10">
      <c r="A12" s="5">
        <v>11</v>
      </c>
      <c r="B12" s="5" t="s">
        <v>1207</v>
      </c>
      <c r="C12" s="5" t="s">
        <v>127</v>
      </c>
      <c r="D12" s="5" t="s">
        <v>1247</v>
      </c>
      <c r="E12" s="5" t="s">
        <v>1248</v>
      </c>
      <c r="F12" s="5" t="s">
        <v>1249</v>
      </c>
      <c r="G12" s="5" t="s">
        <v>1250</v>
      </c>
      <c r="H12" s="5" t="s">
        <v>1212</v>
      </c>
      <c r="J12" s="5" t="s">
        <v>1865</v>
      </c>
    </row>
    <row r="13" spans="1:10">
      <c r="A13" s="5">
        <v>12</v>
      </c>
      <c r="B13" s="5" t="s">
        <v>1207</v>
      </c>
      <c r="C13" s="5" t="s">
        <v>127</v>
      </c>
      <c r="D13" s="5" t="s">
        <v>1251</v>
      </c>
      <c r="E13" s="5" t="s">
        <v>1252</v>
      </c>
      <c r="F13" s="5" t="s">
        <v>1253</v>
      </c>
      <c r="G13" s="5" t="s">
        <v>1254</v>
      </c>
      <c r="H13" s="5" t="s">
        <v>1255</v>
      </c>
      <c r="J13" s="5" t="s">
        <v>1865</v>
      </c>
    </row>
    <row r="14" spans="1:10">
      <c r="A14" s="5">
        <v>13</v>
      </c>
      <c r="B14" s="5" t="s">
        <v>1207</v>
      </c>
      <c r="C14" s="5" t="s">
        <v>127</v>
      </c>
      <c r="D14" s="5" t="s">
        <v>1256</v>
      </c>
      <c r="E14" s="5" t="s">
        <v>1257</v>
      </c>
      <c r="F14" s="5" t="s">
        <v>1258</v>
      </c>
      <c r="G14" s="5" t="s">
        <v>1259</v>
      </c>
      <c r="H14" s="5" t="s">
        <v>1212</v>
      </c>
      <c r="J14" s="5" t="s">
        <v>1865</v>
      </c>
    </row>
    <row r="15" spans="1:10">
      <c r="A15" s="5">
        <v>14</v>
      </c>
      <c r="B15" s="5" t="s">
        <v>1207</v>
      </c>
      <c r="C15" s="5" t="s">
        <v>127</v>
      </c>
      <c r="D15" s="5" t="s">
        <v>1260</v>
      </c>
      <c r="E15" s="5" t="s">
        <v>1261</v>
      </c>
      <c r="F15" s="5" t="s">
        <v>1262</v>
      </c>
      <c r="G15" s="5" t="s">
        <v>1228</v>
      </c>
      <c r="J15" s="5" t="s">
        <v>1865</v>
      </c>
    </row>
    <row r="16" spans="1:10">
      <c r="A16" s="5">
        <v>15</v>
      </c>
      <c r="B16" s="5" t="s">
        <v>1207</v>
      </c>
      <c r="C16" s="5" t="s">
        <v>127</v>
      </c>
      <c r="D16" s="5" t="s">
        <v>1263</v>
      </c>
      <c r="E16" s="5" t="s">
        <v>1264</v>
      </c>
      <c r="F16" s="5" t="s">
        <v>1265</v>
      </c>
      <c r="G16" s="5" t="s">
        <v>1254</v>
      </c>
      <c r="H16" s="5" t="s">
        <v>1212</v>
      </c>
      <c r="J16" s="5" t="s">
        <v>1865</v>
      </c>
    </row>
    <row r="17" spans="1:10">
      <c r="A17" s="5">
        <v>16</v>
      </c>
      <c r="B17" s="5" t="s">
        <v>1207</v>
      </c>
      <c r="C17" s="5" t="s">
        <v>127</v>
      </c>
      <c r="D17" s="5" t="s">
        <v>1266</v>
      </c>
      <c r="E17" s="5" t="s">
        <v>1267</v>
      </c>
      <c r="F17" s="5" t="s">
        <v>1268</v>
      </c>
      <c r="G17" s="5" t="s">
        <v>1269</v>
      </c>
      <c r="H17" s="5" t="s">
        <v>1270</v>
      </c>
      <c r="J17" s="5" t="s">
        <v>1865</v>
      </c>
    </row>
    <row r="18" spans="1:10">
      <c r="A18" s="5">
        <v>17</v>
      </c>
      <c r="B18" s="5" t="s">
        <v>1207</v>
      </c>
      <c r="C18" s="5" t="s">
        <v>127</v>
      </c>
      <c r="D18" s="5" t="s">
        <v>1271</v>
      </c>
      <c r="E18" s="5" t="s">
        <v>1272</v>
      </c>
      <c r="F18" s="5" t="s">
        <v>1268</v>
      </c>
      <c r="G18" s="5" t="s">
        <v>1273</v>
      </c>
      <c r="J18" s="5" t="s">
        <v>1865</v>
      </c>
    </row>
    <row r="19" spans="1:10">
      <c r="A19" s="5">
        <v>18</v>
      </c>
      <c r="B19" s="5" t="s">
        <v>1207</v>
      </c>
      <c r="C19" s="5" t="s">
        <v>127</v>
      </c>
      <c r="D19" s="5" t="s">
        <v>1274</v>
      </c>
      <c r="E19" s="5" t="s">
        <v>1275</v>
      </c>
      <c r="F19" s="5" t="s">
        <v>1276</v>
      </c>
      <c r="G19" s="5" t="s">
        <v>1254</v>
      </c>
      <c r="H19" s="5" t="s">
        <v>1277</v>
      </c>
      <c r="J19" s="5" t="s">
        <v>1865</v>
      </c>
    </row>
    <row r="20" spans="1:10">
      <c r="A20" s="5">
        <v>19</v>
      </c>
      <c r="B20" s="5" t="s">
        <v>1207</v>
      </c>
      <c r="C20" s="5" t="s">
        <v>127</v>
      </c>
      <c r="D20" s="5" t="s">
        <v>1278</v>
      </c>
      <c r="E20" s="5" t="s">
        <v>1279</v>
      </c>
      <c r="F20" s="5" t="s">
        <v>1280</v>
      </c>
      <c r="G20" s="5" t="s">
        <v>1281</v>
      </c>
      <c r="J20" s="5" t="s">
        <v>1865</v>
      </c>
    </row>
    <row r="21" spans="1:10">
      <c r="A21" s="5">
        <v>20</v>
      </c>
      <c r="B21" s="5" t="s">
        <v>1207</v>
      </c>
      <c r="C21" s="5" t="s">
        <v>127</v>
      </c>
      <c r="D21" s="5" t="s">
        <v>1282</v>
      </c>
      <c r="E21" s="5" t="s">
        <v>1283</v>
      </c>
      <c r="F21" s="5" t="s">
        <v>1284</v>
      </c>
      <c r="G21" s="5" t="s">
        <v>1285</v>
      </c>
      <c r="H21" s="5" t="s">
        <v>1212</v>
      </c>
      <c r="J21" s="5" t="s">
        <v>1865</v>
      </c>
    </row>
    <row r="22" spans="1:10">
      <c r="A22" s="5">
        <v>21</v>
      </c>
      <c r="B22" s="5" t="s">
        <v>1207</v>
      </c>
      <c r="C22" s="5" t="s">
        <v>127</v>
      </c>
      <c r="D22" s="5" t="s">
        <v>1286</v>
      </c>
      <c r="E22" s="5" t="s">
        <v>1287</v>
      </c>
      <c r="F22" s="5" t="s">
        <v>1284</v>
      </c>
      <c r="G22" s="5" t="s">
        <v>1288</v>
      </c>
      <c r="J22" s="5" t="s">
        <v>1865</v>
      </c>
    </row>
    <row r="23" spans="1:10">
      <c r="A23" s="5">
        <v>22</v>
      </c>
      <c r="B23" s="5" t="s">
        <v>1207</v>
      </c>
      <c r="C23" s="5" t="s">
        <v>127</v>
      </c>
      <c r="D23" s="5" t="s">
        <v>1289</v>
      </c>
      <c r="E23" s="5" t="s">
        <v>1290</v>
      </c>
      <c r="F23" s="5" t="s">
        <v>1291</v>
      </c>
      <c r="G23" s="5" t="s">
        <v>1292</v>
      </c>
      <c r="J23" s="5" t="s">
        <v>1865</v>
      </c>
    </row>
    <row r="24" spans="1:10">
      <c r="A24" s="5">
        <v>23</v>
      </c>
      <c r="B24" s="5" t="s">
        <v>1207</v>
      </c>
      <c r="C24" s="5" t="s">
        <v>127</v>
      </c>
      <c r="D24" s="5" t="s">
        <v>1293</v>
      </c>
      <c r="E24" s="5" t="s">
        <v>1294</v>
      </c>
      <c r="F24" s="5" t="s">
        <v>1295</v>
      </c>
      <c r="G24" s="5" t="s">
        <v>1296</v>
      </c>
      <c r="H24" s="5" t="s">
        <v>1297</v>
      </c>
      <c r="J24" s="5" t="s">
        <v>1865</v>
      </c>
    </row>
    <row r="25" spans="1:10">
      <c r="A25" s="5">
        <v>24</v>
      </c>
      <c r="B25" s="5" t="s">
        <v>1207</v>
      </c>
      <c r="C25" s="5" t="s">
        <v>127</v>
      </c>
      <c r="D25" s="5" t="s">
        <v>1298</v>
      </c>
      <c r="E25" s="5" t="s">
        <v>1299</v>
      </c>
      <c r="F25" s="5" t="s">
        <v>1219</v>
      </c>
      <c r="G25" s="5" t="s">
        <v>1300</v>
      </c>
      <c r="H25" s="5" t="s">
        <v>1301</v>
      </c>
      <c r="J25" s="5" t="s">
        <v>1865</v>
      </c>
    </row>
    <row r="26" spans="1:10">
      <c r="A26" s="5">
        <v>25</v>
      </c>
      <c r="B26" s="5" t="s">
        <v>1207</v>
      </c>
      <c r="C26" s="5" t="s">
        <v>127</v>
      </c>
      <c r="D26" s="5" t="s">
        <v>1302</v>
      </c>
      <c r="E26" s="5" t="s">
        <v>1303</v>
      </c>
      <c r="F26" s="5" t="s">
        <v>1304</v>
      </c>
      <c r="G26" s="5" t="s">
        <v>1305</v>
      </c>
      <c r="H26" s="5" t="s">
        <v>1306</v>
      </c>
      <c r="J26" s="5" t="s">
        <v>1865</v>
      </c>
    </row>
    <row r="27" spans="1:10">
      <c r="A27" s="5">
        <v>26</v>
      </c>
      <c r="B27" s="5" t="s">
        <v>1207</v>
      </c>
      <c r="C27" s="5" t="s">
        <v>127</v>
      </c>
      <c r="D27" s="5" t="s">
        <v>1307</v>
      </c>
      <c r="E27" s="5" t="s">
        <v>1308</v>
      </c>
      <c r="F27" s="5" t="s">
        <v>1309</v>
      </c>
      <c r="G27" s="5" t="s">
        <v>1285</v>
      </c>
      <c r="J27" s="5" t="s">
        <v>1865</v>
      </c>
    </row>
    <row r="28" spans="1:10">
      <c r="A28" s="5">
        <v>27</v>
      </c>
      <c r="B28" s="5" t="s">
        <v>1207</v>
      </c>
      <c r="C28" s="5" t="s">
        <v>127</v>
      </c>
      <c r="D28" s="5" t="s">
        <v>1310</v>
      </c>
      <c r="E28" s="5" t="s">
        <v>1311</v>
      </c>
      <c r="F28" s="5" t="s">
        <v>1312</v>
      </c>
      <c r="G28" s="5" t="s">
        <v>1285</v>
      </c>
      <c r="J28" s="5" t="s">
        <v>1865</v>
      </c>
    </row>
    <row r="29" spans="1:10">
      <c r="A29" s="5">
        <v>28</v>
      </c>
      <c r="B29" s="5" t="s">
        <v>1207</v>
      </c>
      <c r="C29" s="5" t="s">
        <v>127</v>
      </c>
      <c r="D29" s="5" t="s">
        <v>1313</v>
      </c>
      <c r="E29" s="5" t="s">
        <v>1314</v>
      </c>
      <c r="F29" s="5" t="s">
        <v>1315</v>
      </c>
      <c r="G29" s="5" t="s">
        <v>1216</v>
      </c>
      <c r="H29" s="5" t="s">
        <v>1316</v>
      </c>
      <c r="J29" s="5" t="s">
        <v>1865</v>
      </c>
    </row>
    <row r="30" spans="1:10">
      <c r="A30" s="5">
        <v>29</v>
      </c>
      <c r="B30" s="5" t="s">
        <v>1207</v>
      </c>
      <c r="C30" s="5" t="s">
        <v>127</v>
      </c>
      <c r="D30" s="5" t="s">
        <v>1317</v>
      </c>
      <c r="E30" s="5" t="s">
        <v>1318</v>
      </c>
      <c r="F30" s="5" t="s">
        <v>1319</v>
      </c>
      <c r="G30" s="5" t="s">
        <v>1216</v>
      </c>
      <c r="J30" s="5" t="s">
        <v>1865</v>
      </c>
    </row>
    <row r="31" spans="1:10">
      <c r="A31" s="5">
        <v>30</v>
      </c>
      <c r="B31" s="5" t="s">
        <v>1207</v>
      </c>
      <c r="C31" s="5" t="s">
        <v>127</v>
      </c>
      <c r="D31" s="5" t="s">
        <v>1320</v>
      </c>
      <c r="E31" s="5" t="s">
        <v>1321</v>
      </c>
      <c r="F31" s="5" t="s">
        <v>1322</v>
      </c>
      <c r="G31" s="5" t="s">
        <v>1323</v>
      </c>
      <c r="J31" s="5" t="s">
        <v>1865</v>
      </c>
    </row>
    <row r="32" spans="1:10">
      <c r="A32" s="5">
        <v>31</v>
      </c>
      <c r="B32" s="5" t="s">
        <v>1207</v>
      </c>
      <c r="C32" s="5" t="s">
        <v>127</v>
      </c>
      <c r="D32" s="5" t="s">
        <v>1324</v>
      </c>
      <c r="E32" s="5" t="s">
        <v>1325</v>
      </c>
      <c r="F32" s="5" t="s">
        <v>1326</v>
      </c>
      <c r="G32" s="5" t="s">
        <v>1246</v>
      </c>
      <c r="J32" s="5" t="s">
        <v>1865</v>
      </c>
    </row>
    <row r="33" spans="1:10">
      <c r="A33" s="5">
        <v>32</v>
      </c>
      <c r="B33" s="5" t="s">
        <v>1207</v>
      </c>
      <c r="C33" s="5" t="s">
        <v>127</v>
      </c>
      <c r="D33" s="5" t="s">
        <v>1327</v>
      </c>
      <c r="E33" s="5" t="s">
        <v>1328</v>
      </c>
      <c r="F33" s="5" t="s">
        <v>1329</v>
      </c>
      <c r="G33" s="5" t="s">
        <v>1330</v>
      </c>
      <c r="J33" s="5" t="s">
        <v>1865</v>
      </c>
    </row>
    <row r="34" spans="1:10">
      <c r="A34" s="5">
        <v>33</v>
      </c>
      <c r="B34" s="5" t="s">
        <v>1207</v>
      </c>
      <c r="C34" s="5" t="s">
        <v>127</v>
      </c>
      <c r="D34" s="5" t="s">
        <v>1331</v>
      </c>
      <c r="E34" s="5" t="s">
        <v>1332</v>
      </c>
      <c r="F34" s="5" t="s">
        <v>1333</v>
      </c>
      <c r="G34" s="5" t="s">
        <v>1334</v>
      </c>
      <c r="J34" s="5" t="s">
        <v>1865</v>
      </c>
    </row>
    <row r="35" spans="1:10">
      <c r="A35" s="5">
        <v>34</v>
      </c>
      <c r="B35" s="5" t="s">
        <v>1207</v>
      </c>
      <c r="C35" s="5" t="s">
        <v>127</v>
      </c>
      <c r="D35" s="5" t="s">
        <v>1335</v>
      </c>
      <c r="E35" s="5" t="s">
        <v>1336</v>
      </c>
      <c r="F35" s="5" t="s">
        <v>1337</v>
      </c>
      <c r="G35" s="5" t="s">
        <v>1246</v>
      </c>
      <c r="J35" s="5" t="s">
        <v>1865</v>
      </c>
    </row>
    <row r="36" spans="1:10">
      <c r="A36" s="5">
        <v>35</v>
      </c>
      <c r="B36" s="5" t="s">
        <v>1207</v>
      </c>
      <c r="C36" s="5" t="s">
        <v>127</v>
      </c>
      <c r="D36" s="5" t="s">
        <v>1338</v>
      </c>
      <c r="E36" s="5" t="s">
        <v>1339</v>
      </c>
      <c r="F36" s="5" t="s">
        <v>1340</v>
      </c>
      <c r="G36" s="5" t="s">
        <v>1211</v>
      </c>
      <c r="J36" s="5" t="s">
        <v>1865</v>
      </c>
    </row>
    <row r="37" spans="1:10">
      <c r="A37" s="5">
        <v>36</v>
      </c>
      <c r="B37" s="5" t="s">
        <v>1207</v>
      </c>
      <c r="C37" s="5" t="s">
        <v>127</v>
      </c>
      <c r="D37" s="5" t="s">
        <v>1341</v>
      </c>
      <c r="E37" s="5" t="s">
        <v>1342</v>
      </c>
      <c r="F37" s="5" t="s">
        <v>1343</v>
      </c>
      <c r="G37" s="5" t="s">
        <v>1292</v>
      </c>
      <c r="H37" s="5" t="s">
        <v>1344</v>
      </c>
      <c r="J37" s="5" t="s">
        <v>1865</v>
      </c>
    </row>
    <row r="38" spans="1:10">
      <c r="A38" s="5">
        <v>37</v>
      </c>
      <c r="B38" s="5" t="s">
        <v>1207</v>
      </c>
      <c r="C38" s="5" t="s">
        <v>127</v>
      </c>
      <c r="D38" s="5" t="s">
        <v>1345</v>
      </c>
      <c r="E38" s="5" t="s">
        <v>1346</v>
      </c>
      <c r="F38" s="5" t="s">
        <v>1347</v>
      </c>
      <c r="G38" s="5" t="s">
        <v>1348</v>
      </c>
      <c r="J38" s="5" t="s">
        <v>1865</v>
      </c>
    </row>
    <row r="39" spans="1:10">
      <c r="A39" s="5">
        <v>38</v>
      </c>
      <c r="B39" s="5" t="s">
        <v>1207</v>
      </c>
      <c r="C39" s="5" t="s">
        <v>127</v>
      </c>
      <c r="D39" s="5" t="s">
        <v>1349</v>
      </c>
      <c r="E39" s="5" t="s">
        <v>1350</v>
      </c>
      <c r="F39" s="5" t="s">
        <v>1351</v>
      </c>
      <c r="G39" s="5" t="s">
        <v>1352</v>
      </c>
      <c r="J39" s="5" t="s">
        <v>1865</v>
      </c>
    </row>
    <row r="40" spans="1:10">
      <c r="A40" s="5">
        <v>39</v>
      </c>
      <c r="B40" s="5" t="s">
        <v>1207</v>
      </c>
      <c r="C40" s="5" t="s">
        <v>127</v>
      </c>
      <c r="D40" s="5" t="s">
        <v>1353</v>
      </c>
      <c r="E40" s="5" t="s">
        <v>1354</v>
      </c>
      <c r="F40" s="5" t="s">
        <v>1355</v>
      </c>
      <c r="G40" s="5" t="s">
        <v>1356</v>
      </c>
      <c r="H40" s="5" t="s">
        <v>1212</v>
      </c>
      <c r="J40" s="5" t="s">
        <v>1865</v>
      </c>
    </row>
    <row r="41" spans="1:10">
      <c r="A41" s="5">
        <v>40</v>
      </c>
      <c r="B41" s="5" t="s">
        <v>1207</v>
      </c>
      <c r="C41" s="5" t="s">
        <v>127</v>
      </c>
      <c r="D41" s="5" t="s">
        <v>1357</v>
      </c>
      <c r="E41" s="5" t="s">
        <v>1358</v>
      </c>
      <c r="F41" s="5" t="s">
        <v>1359</v>
      </c>
      <c r="G41" s="5" t="s">
        <v>1360</v>
      </c>
      <c r="J41" s="5" t="s">
        <v>1865</v>
      </c>
    </row>
    <row r="42" spans="1:10">
      <c r="A42" s="5">
        <v>41</v>
      </c>
      <c r="B42" s="5" t="s">
        <v>1207</v>
      </c>
      <c r="C42" s="5" t="s">
        <v>127</v>
      </c>
      <c r="D42" s="5" t="s">
        <v>1361</v>
      </c>
      <c r="E42" s="5" t="s">
        <v>1362</v>
      </c>
      <c r="F42" s="5" t="s">
        <v>1363</v>
      </c>
      <c r="G42" s="5" t="s">
        <v>1246</v>
      </c>
      <c r="J42" s="5" t="s">
        <v>1865</v>
      </c>
    </row>
    <row r="43" spans="1:10">
      <c r="A43" s="5">
        <v>42</v>
      </c>
      <c r="B43" s="5" t="s">
        <v>1207</v>
      </c>
      <c r="C43" s="5" t="s">
        <v>127</v>
      </c>
      <c r="D43" s="5" t="s">
        <v>1364</v>
      </c>
      <c r="E43" s="5" t="s">
        <v>1365</v>
      </c>
      <c r="F43" s="5" t="s">
        <v>1366</v>
      </c>
      <c r="G43" s="5" t="s">
        <v>1246</v>
      </c>
      <c r="J43" s="5" t="s">
        <v>1865</v>
      </c>
    </row>
    <row r="44" spans="1:10">
      <c r="A44" s="5">
        <v>43</v>
      </c>
      <c r="B44" s="5" t="s">
        <v>1207</v>
      </c>
      <c r="C44" s="5" t="s">
        <v>127</v>
      </c>
      <c r="D44" s="5" t="s">
        <v>1367</v>
      </c>
      <c r="E44" s="5" t="s">
        <v>1368</v>
      </c>
      <c r="F44" s="5" t="s">
        <v>1369</v>
      </c>
      <c r="G44" s="5" t="s">
        <v>1370</v>
      </c>
      <c r="J44" s="5" t="s">
        <v>1865</v>
      </c>
    </row>
    <row r="45" spans="1:10">
      <c r="A45" s="5">
        <v>44</v>
      </c>
      <c r="B45" s="5" t="s">
        <v>1207</v>
      </c>
      <c r="C45" s="5" t="s">
        <v>127</v>
      </c>
      <c r="D45" s="5" t="s">
        <v>1371</v>
      </c>
      <c r="E45" s="5" t="s">
        <v>1372</v>
      </c>
      <c r="F45" s="5" t="s">
        <v>1373</v>
      </c>
      <c r="G45" s="5" t="s">
        <v>1246</v>
      </c>
      <c r="J45" s="5" t="s">
        <v>1865</v>
      </c>
    </row>
    <row r="46" spans="1:10">
      <c r="A46" s="5">
        <v>45</v>
      </c>
      <c r="B46" s="5" t="s">
        <v>1207</v>
      </c>
      <c r="C46" s="5" t="s">
        <v>127</v>
      </c>
      <c r="D46" s="5" t="s">
        <v>1374</v>
      </c>
      <c r="E46" s="5" t="s">
        <v>1375</v>
      </c>
      <c r="F46" s="5" t="s">
        <v>1376</v>
      </c>
      <c r="G46" s="5" t="s">
        <v>1246</v>
      </c>
      <c r="H46" s="5" t="s">
        <v>1377</v>
      </c>
      <c r="J46" s="5" t="s">
        <v>1865</v>
      </c>
    </row>
    <row r="47" spans="1:10">
      <c r="A47" s="5">
        <v>46</v>
      </c>
      <c r="B47" s="5" t="s">
        <v>1207</v>
      </c>
      <c r="C47" s="5" t="s">
        <v>127</v>
      </c>
      <c r="D47" s="5" t="s">
        <v>1378</v>
      </c>
      <c r="E47" s="5" t="s">
        <v>1379</v>
      </c>
      <c r="F47" s="5" t="s">
        <v>1380</v>
      </c>
      <c r="G47" s="5" t="s">
        <v>1211</v>
      </c>
      <c r="J47" s="5" t="s">
        <v>1865</v>
      </c>
    </row>
    <row r="48" spans="1:10">
      <c r="A48" s="5">
        <v>47</v>
      </c>
      <c r="B48" s="5" t="s">
        <v>1207</v>
      </c>
      <c r="C48" s="5" t="s">
        <v>127</v>
      </c>
      <c r="D48" s="5" t="s">
        <v>1381</v>
      </c>
      <c r="E48" s="5" t="s">
        <v>1382</v>
      </c>
      <c r="F48" s="5" t="s">
        <v>1383</v>
      </c>
      <c r="G48" s="5" t="s">
        <v>1348</v>
      </c>
      <c r="H48" s="5" t="s">
        <v>1384</v>
      </c>
      <c r="J48" s="5" t="s">
        <v>1865</v>
      </c>
    </row>
    <row r="49" spans="1:10">
      <c r="A49" s="5">
        <v>48</v>
      </c>
      <c r="B49" s="5" t="s">
        <v>1207</v>
      </c>
      <c r="C49" s="5" t="s">
        <v>127</v>
      </c>
      <c r="D49" s="5" t="s">
        <v>1385</v>
      </c>
      <c r="E49" s="5" t="s">
        <v>1386</v>
      </c>
      <c r="F49" s="5" t="s">
        <v>1387</v>
      </c>
      <c r="G49" s="5" t="s">
        <v>1216</v>
      </c>
      <c r="H49" s="5" t="s">
        <v>1388</v>
      </c>
      <c r="J49" s="5" t="s">
        <v>1865</v>
      </c>
    </row>
    <row r="50" spans="1:10">
      <c r="A50" s="5">
        <v>49</v>
      </c>
      <c r="B50" s="5" t="s">
        <v>1207</v>
      </c>
      <c r="C50" s="5" t="s">
        <v>127</v>
      </c>
      <c r="D50" s="5" t="s">
        <v>1389</v>
      </c>
      <c r="E50" s="5" t="s">
        <v>1390</v>
      </c>
      <c r="F50" s="5" t="s">
        <v>1391</v>
      </c>
      <c r="G50" s="5" t="s">
        <v>1392</v>
      </c>
      <c r="J50" s="5" t="s">
        <v>1865</v>
      </c>
    </row>
    <row r="51" spans="1:10">
      <c r="A51" s="5">
        <v>50</v>
      </c>
      <c r="B51" s="5" t="s">
        <v>1207</v>
      </c>
      <c r="C51" s="5" t="s">
        <v>127</v>
      </c>
      <c r="D51" s="5" t="s">
        <v>1393</v>
      </c>
      <c r="E51" s="5" t="s">
        <v>1394</v>
      </c>
      <c r="F51" s="5" t="s">
        <v>1395</v>
      </c>
      <c r="G51" s="5" t="s">
        <v>1246</v>
      </c>
      <c r="J51" s="5" t="s">
        <v>1865</v>
      </c>
    </row>
    <row r="52" spans="1:10">
      <c r="A52" s="5">
        <v>51</v>
      </c>
      <c r="B52" s="5" t="s">
        <v>1207</v>
      </c>
      <c r="C52" s="5" t="s">
        <v>127</v>
      </c>
      <c r="D52" s="5" t="s">
        <v>1396</v>
      </c>
      <c r="E52" s="5" t="s">
        <v>1397</v>
      </c>
      <c r="F52" s="5" t="s">
        <v>1398</v>
      </c>
      <c r="G52" s="5" t="s">
        <v>1348</v>
      </c>
      <c r="J52" s="5" t="s">
        <v>1865</v>
      </c>
    </row>
    <row r="53" spans="1:10">
      <c r="A53" s="5">
        <v>52</v>
      </c>
      <c r="B53" s="5" t="s">
        <v>1207</v>
      </c>
      <c r="C53" s="5" t="s">
        <v>127</v>
      </c>
      <c r="D53" s="5" t="s">
        <v>1399</v>
      </c>
      <c r="E53" s="5" t="s">
        <v>1400</v>
      </c>
      <c r="F53" s="5" t="s">
        <v>1401</v>
      </c>
      <c r="G53" s="5" t="s">
        <v>1246</v>
      </c>
      <c r="J53" s="5" t="s">
        <v>1865</v>
      </c>
    </row>
    <row r="54" spans="1:10">
      <c r="A54" s="5">
        <v>53</v>
      </c>
      <c r="B54" s="5" t="s">
        <v>1207</v>
      </c>
      <c r="C54" s="5" t="s">
        <v>127</v>
      </c>
      <c r="D54" s="5" t="s">
        <v>1402</v>
      </c>
      <c r="E54" s="5" t="s">
        <v>1403</v>
      </c>
      <c r="F54" s="5" t="s">
        <v>1404</v>
      </c>
      <c r="G54" s="5" t="s">
        <v>1246</v>
      </c>
      <c r="J54" s="5" t="s">
        <v>1865</v>
      </c>
    </row>
    <row r="55" spans="1:10">
      <c r="A55" s="5">
        <v>54</v>
      </c>
      <c r="B55" s="5" t="s">
        <v>1207</v>
      </c>
      <c r="C55" s="5" t="s">
        <v>127</v>
      </c>
      <c r="D55" s="5" t="s">
        <v>1405</v>
      </c>
      <c r="E55" s="5" t="s">
        <v>1406</v>
      </c>
      <c r="F55" s="5" t="s">
        <v>1407</v>
      </c>
      <c r="G55" s="5" t="s">
        <v>1254</v>
      </c>
      <c r="J55" s="5" t="s">
        <v>1865</v>
      </c>
    </row>
    <row r="56" spans="1:10">
      <c r="A56" s="5">
        <v>55</v>
      </c>
      <c r="B56" s="5" t="s">
        <v>1207</v>
      </c>
      <c r="C56" s="5" t="s">
        <v>127</v>
      </c>
      <c r="D56" s="5" t="s">
        <v>1408</v>
      </c>
      <c r="E56" s="5" t="s">
        <v>1409</v>
      </c>
      <c r="F56" s="5" t="s">
        <v>1410</v>
      </c>
      <c r="G56" s="5" t="s">
        <v>1285</v>
      </c>
      <c r="J56" s="5" t="s">
        <v>1865</v>
      </c>
    </row>
    <row r="57" spans="1:10">
      <c r="A57" s="5">
        <v>56</v>
      </c>
      <c r="B57" s="5" t="s">
        <v>1207</v>
      </c>
      <c r="C57" s="5" t="s">
        <v>127</v>
      </c>
      <c r="D57" s="5" t="s">
        <v>1411</v>
      </c>
      <c r="E57" s="5" t="s">
        <v>1412</v>
      </c>
      <c r="F57" s="5" t="s">
        <v>1413</v>
      </c>
      <c r="G57" s="5" t="s">
        <v>1259</v>
      </c>
      <c r="J57" s="5" t="s">
        <v>1865</v>
      </c>
    </row>
    <row r="58" spans="1:10">
      <c r="A58" s="5">
        <v>57</v>
      </c>
      <c r="B58" s="5" t="s">
        <v>1207</v>
      </c>
      <c r="C58" s="5" t="s">
        <v>127</v>
      </c>
      <c r="D58" s="5" t="s">
        <v>1414</v>
      </c>
      <c r="E58" s="5" t="s">
        <v>1415</v>
      </c>
      <c r="F58" s="5" t="s">
        <v>1416</v>
      </c>
      <c r="G58" s="5" t="s">
        <v>1259</v>
      </c>
      <c r="J58" s="5" t="s">
        <v>1865</v>
      </c>
    </row>
    <row r="59" spans="1:10">
      <c r="A59" s="5">
        <v>58</v>
      </c>
      <c r="B59" s="5" t="s">
        <v>1207</v>
      </c>
      <c r="C59" s="5" t="s">
        <v>127</v>
      </c>
      <c r="D59" s="5" t="s">
        <v>1417</v>
      </c>
      <c r="E59" s="5" t="s">
        <v>1418</v>
      </c>
      <c r="F59" s="5" t="s">
        <v>1419</v>
      </c>
      <c r="G59" s="5" t="s">
        <v>1259</v>
      </c>
      <c r="J59" s="5" t="s">
        <v>1865</v>
      </c>
    </row>
    <row r="60" spans="1:10">
      <c r="A60" s="5">
        <v>59</v>
      </c>
      <c r="B60" s="5" t="s">
        <v>1207</v>
      </c>
      <c r="C60" s="5" t="s">
        <v>127</v>
      </c>
      <c r="D60" s="5" t="s">
        <v>1420</v>
      </c>
      <c r="E60" s="5" t="s">
        <v>1421</v>
      </c>
      <c r="F60" s="5" t="s">
        <v>1422</v>
      </c>
      <c r="G60" s="5" t="s">
        <v>1246</v>
      </c>
      <c r="J60" s="5" t="s">
        <v>1865</v>
      </c>
    </row>
    <row r="61" spans="1:10">
      <c r="A61" s="5">
        <v>60</v>
      </c>
      <c r="B61" s="5" t="s">
        <v>1207</v>
      </c>
      <c r="C61" s="5" t="s">
        <v>127</v>
      </c>
      <c r="D61" s="5" t="s">
        <v>1423</v>
      </c>
      <c r="E61" s="5" t="s">
        <v>1424</v>
      </c>
      <c r="F61" s="5" t="s">
        <v>1425</v>
      </c>
      <c r="G61" s="5" t="s">
        <v>1246</v>
      </c>
      <c r="J61" s="5" t="s">
        <v>1865</v>
      </c>
    </row>
    <row r="62" spans="1:10">
      <c r="A62" s="5">
        <v>61</v>
      </c>
      <c r="B62" s="5" t="s">
        <v>1207</v>
      </c>
      <c r="C62" s="5" t="s">
        <v>127</v>
      </c>
      <c r="D62" s="5" t="s">
        <v>1426</v>
      </c>
      <c r="E62" s="5" t="s">
        <v>1427</v>
      </c>
      <c r="F62" s="5" t="s">
        <v>1428</v>
      </c>
      <c r="G62" s="5" t="s">
        <v>1259</v>
      </c>
      <c r="J62" s="5" t="s">
        <v>1865</v>
      </c>
    </row>
    <row r="63" spans="1:10">
      <c r="A63" s="5">
        <v>62</v>
      </c>
      <c r="B63" s="5" t="s">
        <v>1207</v>
      </c>
      <c r="C63" s="5" t="s">
        <v>127</v>
      </c>
      <c r="D63" s="5" t="s">
        <v>1429</v>
      </c>
      <c r="E63" s="5" t="s">
        <v>1430</v>
      </c>
      <c r="F63" s="5" t="s">
        <v>1431</v>
      </c>
      <c r="G63" s="5" t="s">
        <v>1259</v>
      </c>
      <c r="J63" s="5" t="s">
        <v>1865</v>
      </c>
    </row>
    <row r="64" spans="1:10">
      <c r="A64" s="5">
        <v>63</v>
      </c>
      <c r="B64" s="5" t="s">
        <v>1207</v>
      </c>
      <c r="C64" s="5" t="s">
        <v>127</v>
      </c>
      <c r="D64" s="5" t="s">
        <v>1432</v>
      </c>
      <c r="E64" s="5" t="s">
        <v>1433</v>
      </c>
      <c r="F64" s="5" t="s">
        <v>1434</v>
      </c>
      <c r="G64" s="5" t="s">
        <v>1216</v>
      </c>
      <c r="J64" s="5" t="s">
        <v>1865</v>
      </c>
    </row>
    <row r="65" spans="1:10">
      <c r="A65" s="5">
        <v>64</v>
      </c>
      <c r="B65" s="5" t="s">
        <v>1207</v>
      </c>
      <c r="C65" s="5" t="s">
        <v>127</v>
      </c>
      <c r="D65" s="5" t="s">
        <v>1435</v>
      </c>
      <c r="E65" s="5" t="s">
        <v>1436</v>
      </c>
      <c r="F65" s="5" t="s">
        <v>1437</v>
      </c>
      <c r="G65" s="5" t="s">
        <v>1348</v>
      </c>
      <c r="J65" s="5" t="s">
        <v>1865</v>
      </c>
    </row>
    <row r="66" spans="1:10">
      <c r="A66" s="5">
        <v>65</v>
      </c>
      <c r="B66" s="5" t="s">
        <v>1207</v>
      </c>
      <c r="C66" s="5" t="s">
        <v>127</v>
      </c>
      <c r="D66" s="5" t="s">
        <v>1438</v>
      </c>
      <c r="E66" s="5" t="s">
        <v>1439</v>
      </c>
      <c r="F66" s="5" t="s">
        <v>1440</v>
      </c>
      <c r="G66" s="5" t="s">
        <v>1348</v>
      </c>
      <c r="J66" s="5" t="s">
        <v>1865</v>
      </c>
    </row>
    <row r="67" spans="1:10">
      <c r="A67" s="5">
        <v>66</v>
      </c>
      <c r="B67" s="5" t="s">
        <v>1207</v>
      </c>
      <c r="C67" s="5" t="s">
        <v>127</v>
      </c>
      <c r="D67" s="5" t="s">
        <v>1441</v>
      </c>
      <c r="E67" s="5" t="s">
        <v>1442</v>
      </c>
      <c r="F67" s="5" t="s">
        <v>1443</v>
      </c>
      <c r="G67" s="5" t="s">
        <v>1259</v>
      </c>
      <c r="J67" s="5" t="s">
        <v>1865</v>
      </c>
    </row>
    <row r="68" spans="1:10">
      <c r="A68" s="5">
        <v>67</v>
      </c>
      <c r="B68" s="5" t="s">
        <v>1207</v>
      </c>
      <c r="C68" s="5" t="s">
        <v>127</v>
      </c>
      <c r="D68" s="5" t="s">
        <v>1444</v>
      </c>
      <c r="E68" s="5" t="s">
        <v>1445</v>
      </c>
      <c r="F68" s="5" t="s">
        <v>1446</v>
      </c>
      <c r="G68" s="5" t="s">
        <v>1228</v>
      </c>
      <c r="H68" s="5" t="s">
        <v>1447</v>
      </c>
      <c r="J68" s="5" t="s">
        <v>1865</v>
      </c>
    </row>
    <row r="69" spans="1:10">
      <c r="A69" s="5">
        <v>68</v>
      </c>
      <c r="B69" s="5" t="s">
        <v>1207</v>
      </c>
      <c r="C69" s="5" t="s">
        <v>127</v>
      </c>
      <c r="D69" s="5" t="s">
        <v>1448</v>
      </c>
      <c r="E69" s="5" t="s">
        <v>1449</v>
      </c>
      <c r="F69" s="5" t="s">
        <v>1450</v>
      </c>
      <c r="G69" s="5" t="s">
        <v>1348</v>
      </c>
      <c r="J69" s="5" t="s">
        <v>1865</v>
      </c>
    </row>
    <row r="70" spans="1:10">
      <c r="A70" s="5">
        <v>69</v>
      </c>
      <c r="B70" s="5" t="s">
        <v>1207</v>
      </c>
      <c r="C70" s="5" t="s">
        <v>127</v>
      </c>
      <c r="D70" s="5" t="s">
        <v>1451</v>
      </c>
      <c r="E70" s="5" t="s">
        <v>1452</v>
      </c>
      <c r="F70" s="5" t="s">
        <v>1453</v>
      </c>
      <c r="G70" s="5" t="s">
        <v>1216</v>
      </c>
      <c r="H70" s="5" t="s">
        <v>1212</v>
      </c>
      <c r="J70" s="5" t="s">
        <v>1865</v>
      </c>
    </row>
    <row r="71" spans="1:10">
      <c r="A71" s="5">
        <v>70</v>
      </c>
      <c r="B71" s="5" t="s">
        <v>1207</v>
      </c>
      <c r="C71" s="5" t="s">
        <v>127</v>
      </c>
      <c r="D71" s="5" t="s">
        <v>1454</v>
      </c>
      <c r="E71" s="5" t="s">
        <v>1455</v>
      </c>
      <c r="F71" s="5" t="s">
        <v>1456</v>
      </c>
      <c r="G71" s="5" t="s">
        <v>1323</v>
      </c>
      <c r="J71" s="5" t="s">
        <v>1865</v>
      </c>
    </row>
    <row r="72" spans="1:10">
      <c r="A72" s="5">
        <v>71</v>
      </c>
      <c r="B72" s="5" t="s">
        <v>1207</v>
      </c>
      <c r="C72" s="5" t="s">
        <v>127</v>
      </c>
      <c r="D72" s="5" t="s">
        <v>1457</v>
      </c>
      <c r="E72" s="5" t="s">
        <v>1458</v>
      </c>
      <c r="F72" s="5" t="s">
        <v>1459</v>
      </c>
      <c r="G72" s="5" t="s">
        <v>1228</v>
      </c>
      <c r="J72" s="5" t="s">
        <v>1865</v>
      </c>
    </row>
    <row r="73" spans="1:10">
      <c r="A73" s="5">
        <v>72</v>
      </c>
      <c r="B73" s="5" t="s">
        <v>1207</v>
      </c>
      <c r="C73" s="5" t="s">
        <v>127</v>
      </c>
      <c r="D73" s="5" t="s">
        <v>1460</v>
      </c>
      <c r="E73" s="5" t="s">
        <v>1461</v>
      </c>
      <c r="F73" s="5" t="s">
        <v>1462</v>
      </c>
      <c r="G73" s="5" t="s">
        <v>1216</v>
      </c>
      <c r="J73" s="5" t="s">
        <v>1865</v>
      </c>
    </row>
    <row r="74" spans="1:10">
      <c r="A74" s="5">
        <v>73</v>
      </c>
      <c r="B74" s="5" t="s">
        <v>1207</v>
      </c>
      <c r="C74" s="5" t="s">
        <v>127</v>
      </c>
      <c r="D74" s="5" t="s">
        <v>1463</v>
      </c>
      <c r="E74" s="5" t="s">
        <v>1464</v>
      </c>
      <c r="F74" s="5" t="s">
        <v>1465</v>
      </c>
      <c r="G74" s="5" t="s">
        <v>1466</v>
      </c>
      <c r="H74" s="5" t="s">
        <v>1467</v>
      </c>
      <c r="J74" s="5" t="s">
        <v>1865</v>
      </c>
    </row>
    <row r="75" spans="1:10">
      <c r="A75" s="5">
        <v>74</v>
      </c>
      <c r="B75" s="5" t="s">
        <v>1207</v>
      </c>
      <c r="C75" s="5" t="s">
        <v>127</v>
      </c>
      <c r="D75" s="5" t="s">
        <v>1468</v>
      </c>
      <c r="E75" s="5" t="s">
        <v>1469</v>
      </c>
      <c r="F75" s="5" t="s">
        <v>1470</v>
      </c>
      <c r="G75" s="5" t="s">
        <v>1211</v>
      </c>
      <c r="J75" s="5" t="s">
        <v>1865</v>
      </c>
    </row>
    <row r="76" spans="1:10">
      <c r="A76" s="5">
        <v>75</v>
      </c>
      <c r="B76" s="5" t="s">
        <v>1207</v>
      </c>
      <c r="C76" s="5" t="s">
        <v>127</v>
      </c>
      <c r="D76" s="5" t="s">
        <v>1471</v>
      </c>
      <c r="E76" s="5" t="s">
        <v>1472</v>
      </c>
      <c r="F76" s="5" t="s">
        <v>1473</v>
      </c>
      <c r="G76" s="5" t="s">
        <v>1246</v>
      </c>
      <c r="J76" s="5" t="s">
        <v>1865</v>
      </c>
    </row>
    <row r="77" spans="1:10">
      <c r="A77" s="5">
        <v>76</v>
      </c>
      <c r="B77" s="5" t="s">
        <v>1207</v>
      </c>
      <c r="C77" s="5" t="s">
        <v>127</v>
      </c>
      <c r="D77" s="5" t="s">
        <v>1474</v>
      </c>
      <c r="E77" s="5" t="s">
        <v>1475</v>
      </c>
      <c r="F77" s="5" t="s">
        <v>1476</v>
      </c>
      <c r="G77" s="5" t="s">
        <v>1211</v>
      </c>
      <c r="J77" s="5" t="s">
        <v>1865</v>
      </c>
    </row>
    <row r="78" spans="1:10">
      <c r="A78" s="5">
        <v>77</v>
      </c>
      <c r="B78" s="5" t="s">
        <v>1207</v>
      </c>
      <c r="C78" s="5" t="s">
        <v>127</v>
      </c>
      <c r="D78" s="5" t="s">
        <v>1477</v>
      </c>
      <c r="E78" s="5" t="s">
        <v>1478</v>
      </c>
      <c r="F78" s="5" t="s">
        <v>1479</v>
      </c>
      <c r="G78" s="5" t="s">
        <v>1480</v>
      </c>
      <c r="H78" s="5" t="s">
        <v>1481</v>
      </c>
      <c r="J78" s="5" t="s">
        <v>1865</v>
      </c>
    </row>
    <row r="79" spans="1:10">
      <c r="A79" s="5">
        <v>78</v>
      </c>
      <c r="B79" s="5" t="s">
        <v>1207</v>
      </c>
      <c r="C79" s="5" t="s">
        <v>127</v>
      </c>
      <c r="D79" s="5" t="s">
        <v>1482</v>
      </c>
      <c r="E79" s="5" t="s">
        <v>1483</v>
      </c>
      <c r="F79" s="5" t="s">
        <v>1484</v>
      </c>
      <c r="G79" s="5" t="s">
        <v>1485</v>
      </c>
      <c r="J79" s="5" t="s">
        <v>1865</v>
      </c>
    </row>
    <row r="80" spans="1:10">
      <c r="A80" s="5">
        <v>79</v>
      </c>
      <c r="B80" s="5" t="s">
        <v>1207</v>
      </c>
      <c r="C80" s="5" t="s">
        <v>127</v>
      </c>
      <c r="D80" s="5" t="s">
        <v>1486</v>
      </c>
      <c r="E80" s="5" t="s">
        <v>1487</v>
      </c>
      <c r="F80" s="5" t="s">
        <v>1488</v>
      </c>
      <c r="G80" s="5" t="s">
        <v>1254</v>
      </c>
      <c r="J80" s="5" t="s">
        <v>1865</v>
      </c>
    </row>
    <row r="81" spans="1:10">
      <c r="A81" s="5">
        <v>80</v>
      </c>
      <c r="B81" s="5" t="s">
        <v>1207</v>
      </c>
      <c r="C81" s="5" t="s">
        <v>127</v>
      </c>
      <c r="D81" s="5" t="s">
        <v>1489</v>
      </c>
      <c r="E81" s="5" t="s">
        <v>1490</v>
      </c>
      <c r="F81" s="5" t="s">
        <v>1491</v>
      </c>
      <c r="G81" s="5" t="s">
        <v>1216</v>
      </c>
      <c r="J81" s="5" t="s">
        <v>1865</v>
      </c>
    </row>
    <row r="82" spans="1:10">
      <c r="A82" s="5">
        <v>81</v>
      </c>
      <c r="B82" s="5" t="s">
        <v>1207</v>
      </c>
      <c r="C82" s="5" t="s">
        <v>127</v>
      </c>
      <c r="D82" s="5" t="s">
        <v>1492</v>
      </c>
      <c r="E82" s="5" t="s">
        <v>1493</v>
      </c>
      <c r="F82" s="5" t="s">
        <v>1494</v>
      </c>
      <c r="G82" s="5" t="s">
        <v>1242</v>
      </c>
      <c r="J82" s="5" t="s">
        <v>1865</v>
      </c>
    </row>
    <row r="83" spans="1:10">
      <c r="A83" s="5">
        <v>82</v>
      </c>
      <c r="B83" s="5" t="s">
        <v>1207</v>
      </c>
      <c r="C83" s="5" t="s">
        <v>127</v>
      </c>
      <c r="D83" s="5" t="s">
        <v>1495</v>
      </c>
      <c r="E83" s="5" t="s">
        <v>1496</v>
      </c>
      <c r="F83" s="5" t="s">
        <v>1497</v>
      </c>
      <c r="G83" s="5" t="s">
        <v>1242</v>
      </c>
      <c r="J83" s="5" t="s">
        <v>1865</v>
      </c>
    </row>
    <row r="84" spans="1:10">
      <c r="A84" s="5">
        <v>83</v>
      </c>
      <c r="B84" s="5" t="s">
        <v>1207</v>
      </c>
      <c r="C84" s="5" t="s">
        <v>127</v>
      </c>
      <c r="D84" s="5" t="s">
        <v>1498</v>
      </c>
      <c r="E84" s="5" t="s">
        <v>1499</v>
      </c>
      <c r="F84" s="5" t="s">
        <v>1500</v>
      </c>
      <c r="G84" s="5" t="s">
        <v>1356</v>
      </c>
      <c r="J84" s="5" t="s">
        <v>1865</v>
      </c>
    </row>
    <row r="85" spans="1:10">
      <c r="A85" s="5">
        <v>84</v>
      </c>
      <c r="B85" s="5" t="s">
        <v>1207</v>
      </c>
      <c r="C85" s="5" t="s">
        <v>127</v>
      </c>
      <c r="D85" s="5" t="s">
        <v>1501</v>
      </c>
      <c r="E85" s="5" t="s">
        <v>1502</v>
      </c>
      <c r="F85" s="5" t="s">
        <v>1503</v>
      </c>
      <c r="G85" s="5" t="s">
        <v>1504</v>
      </c>
      <c r="J85" s="5" t="s">
        <v>1865</v>
      </c>
    </row>
    <row r="86" spans="1:10">
      <c r="A86" s="5">
        <v>85</v>
      </c>
      <c r="B86" s="5" t="s">
        <v>1207</v>
      </c>
      <c r="C86" s="5" t="s">
        <v>127</v>
      </c>
      <c r="D86" s="5" t="s">
        <v>1505</v>
      </c>
      <c r="E86" s="5" t="s">
        <v>1506</v>
      </c>
      <c r="F86" s="5" t="s">
        <v>1507</v>
      </c>
      <c r="G86" s="5" t="s">
        <v>1356</v>
      </c>
      <c r="H86" s="5" t="s">
        <v>1508</v>
      </c>
      <c r="J86" s="5" t="s">
        <v>1865</v>
      </c>
    </row>
    <row r="87" spans="1:10">
      <c r="A87" s="5">
        <v>86</v>
      </c>
      <c r="B87" s="5" t="s">
        <v>1207</v>
      </c>
      <c r="C87" s="5" t="s">
        <v>127</v>
      </c>
      <c r="D87" s="5" t="s">
        <v>1509</v>
      </c>
      <c r="E87" s="5" t="s">
        <v>1510</v>
      </c>
      <c r="F87" s="5" t="s">
        <v>1511</v>
      </c>
      <c r="G87" s="5" t="s">
        <v>1323</v>
      </c>
      <c r="H87" s="5" t="s">
        <v>1512</v>
      </c>
      <c r="J87" s="5" t="s">
        <v>1865</v>
      </c>
    </row>
    <row r="88" spans="1:10">
      <c r="A88" s="5">
        <v>87</v>
      </c>
      <c r="B88" s="5" t="s">
        <v>1207</v>
      </c>
      <c r="C88" s="5" t="s">
        <v>127</v>
      </c>
      <c r="D88" s="5" t="s">
        <v>1513</v>
      </c>
      <c r="E88" s="5" t="s">
        <v>1514</v>
      </c>
      <c r="F88" s="5" t="s">
        <v>1515</v>
      </c>
      <c r="G88" s="5" t="s">
        <v>1281</v>
      </c>
      <c r="H88" s="5" t="s">
        <v>1516</v>
      </c>
      <c r="J88" s="5" t="s">
        <v>1865</v>
      </c>
    </row>
    <row r="89" spans="1:10">
      <c r="A89" s="5">
        <v>88</v>
      </c>
      <c r="B89" s="5" t="s">
        <v>1207</v>
      </c>
      <c r="C89" s="5" t="s">
        <v>127</v>
      </c>
      <c r="D89" s="5" t="s">
        <v>1517</v>
      </c>
      <c r="E89" s="5" t="s">
        <v>1518</v>
      </c>
      <c r="F89" s="5" t="s">
        <v>1519</v>
      </c>
      <c r="G89" s="5" t="s">
        <v>1246</v>
      </c>
      <c r="H89" s="5" t="s">
        <v>1520</v>
      </c>
      <c r="J89" s="5" t="s">
        <v>1865</v>
      </c>
    </row>
    <row r="90" spans="1:10">
      <c r="A90" s="5">
        <v>89</v>
      </c>
      <c r="B90" s="5" t="s">
        <v>1207</v>
      </c>
      <c r="C90" s="5" t="s">
        <v>127</v>
      </c>
      <c r="D90" s="5" t="s">
        <v>1521</v>
      </c>
      <c r="E90" s="5" t="s">
        <v>1522</v>
      </c>
      <c r="F90" s="5" t="s">
        <v>1523</v>
      </c>
      <c r="G90" s="5" t="s">
        <v>1246</v>
      </c>
      <c r="H90" s="5" t="s">
        <v>1524</v>
      </c>
      <c r="J90" s="5" t="s">
        <v>1865</v>
      </c>
    </row>
    <row r="91" spans="1:10">
      <c r="A91" s="5">
        <v>90</v>
      </c>
      <c r="B91" s="5" t="s">
        <v>1207</v>
      </c>
      <c r="C91" s="5" t="s">
        <v>127</v>
      </c>
      <c r="D91" s="5" t="s">
        <v>1525</v>
      </c>
      <c r="E91" s="5" t="s">
        <v>1526</v>
      </c>
      <c r="F91" s="5" t="s">
        <v>1527</v>
      </c>
      <c r="G91" s="5" t="s">
        <v>1356</v>
      </c>
      <c r="J91" s="5" t="s">
        <v>1865</v>
      </c>
    </row>
    <row r="92" spans="1:10">
      <c r="A92" s="5">
        <v>91</v>
      </c>
      <c r="B92" s="5" t="s">
        <v>1207</v>
      </c>
      <c r="C92" s="5" t="s">
        <v>127</v>
      </c>
      <c r="D92" s="5" t="s">
        <v>1528</v>
      </c>
      <c r="E92" s="5" t="s">
        <v>1529</v>
      </c>
      <c r="F92" s="5" t="s">
        <v>1530</v>
      </c>
      <c r="G92" s="5" t="s">
        <v>1323</v>
      </c>
      <c r="J92" s="5" t="s">
        <v>1865</v>
      </c>
    </row>
    <row r="93" spans="1:10">
      <c r="A93" s="5">
        <v>92</v>
      </c>
      <c r="B93" s="5" t="s">
        <v>1207</v>
      </c>
      <c r="C93" s="5" t="s">
        <v>127</v>
      </c>
      <c r="D93" s="5" t="s">
        <v>1531</v>
      </c>
      <c r="E93" s="5" t="s">
        <v>1532</v>
      </c>
      <c r="F93" s="5" t="s">
        <v>1533</v>
      </c>
      <c r="G93" s="5" t="s">
        <v>1211</v>
      </c>
      <c r="H93" s="5" t="s">
        <v>1534</v>
      </c>
      <c r="J93" s="5" t="s">
        <v>1865</v>
      </c>
    </row>
    <row r="94" spans="1:10">
      <c r="A94" s="5">
        <v>93</v>
      </c>
      <c r="B94" s="5" t="s">
        <v>1207</v>
      </c>
      <c r="C94" s="5" t="s">
        <v>127</v>
      </c>
      <c r="D94" s="5" t="s">
        <v>1535</v>
      </c>
      <c r="E94" s="5" t="s">
        <v>1536</v>
      </c>
      <c r="F94" s="5" t="s">
        <v>1537</v>
      </c>
      <c r="G94" s="5" t="s">
        <v>1216</v>
      </c>
      <c r="J94" s="5" t="s">
        <v>1865</v>
      </c>
    </row>
    <row r="95" spans="1:10">
      <c r="A95" s="5">
        <v>94</v>
      </c>
      <c r="B95" s="5" t="s">
        <v>1207</v>
      </c>
      <c r="C95" s="5" t="s">
        <v>127</v>
      </c>
      <c r="D95" s="5" t="s">
        <v>1538</v>
      </c>
      <c r="E95" s="5" t="s">
        <v>1539</v>
      </c>
      <c r="F95" s="5" t="s">
        <v>1540</v>
      </c>
      <c r="G95" s="5" t="s">
        <v>1541</v>
      </c>
      <c r="J95" s="5" t="s">
        <v>1865</v>
      </c>
    </row>
    <row r="96" spans="1:10">
      <c r="A96" s="5">
        <v>95</v>
      </c>
      <c r="B96" s="5" t="s">
        <v>1207</v>
      </c>
      <c r="C96" s="5" t="s">
        <v>127</v>
      </c>
      <c r="D96" s="5" t="s">
        <v>1542</v>
      </c>
      <c r="E96" s="5" t="s">
        <v>1543</v>
      </c>
      <c r="F96" s="5" t="s">
        <v>1544</v>
      </c>
      <c r="G96" s="5" t="s">
        <v>1545</v>
      </c>
      <c r="J96" s="5" t="s">
        <v>1865</v>
      </c>
    </row>
    <row r="97" spans="1:10">
      <c r="A97" s="5">
        <v>96</v>
      </c>
      <c r="B97" s="5" t="s">
        <v>1207</v>
      </c>
      <c r="C97" s="5" t="s">
        <v>127</v>
      </c>
      <c r="D97" s="5" t="s">
        <v>1546</v>
      </c>
      <c r="E97" s="5" t="s">
        <v>1547</v>
      </c>
      <c r="F97" s="5" t="s">
        <v>1548</v>
      </c>
      <c r="G97" s="5" t="s">
        <v>1549</v>
      </c>
      <c r="J97" s="5" t="s">
        <v>1865</v>
      </c>
    </row>
    <row r="98" spans="1:10">
      <c r="A98" s="5">
        <v>97</v>
      </c>
      <c r="B98" s="5" t="s">
        <v>1207</v>
      </c>
      <c r="C98" s="5" t="s">
        <v>127</v>
      </c>
      <c r="D98" s="5" t="s">
        <v>1550</v>
      </c>
      <c r="E98" s="5" t="s">
        <v>1551</v>
      </c>
      <c r="F98" s="5" t="s">
        <v>1552</v>
      </c>
      <c r="G98" s="5" t="s">
        <v>1259</v>
      </c>
      <c r="J98" s="5" t="s">
        <v>1865</v>
      </c>
    </row>
    <row r="99" spans="1:10">
      <c r="A99" s="5">
        <v>98</v>
      </c>
      <c r="B99" s="5" t="s">
        <v>1207</v>
      </c>
      <c r="C99" s="5" t="s">
        <v>127</v>
      </c>
      <c r="D99" s="5" t="s">
        <v>1553</v>
      </c>
      <c r="E99" s="5" t="s">
        <v>1554</v>
      </c>
      <c r="F99" s="5" t="s">
        <v>1555</v>
      </c>
      <c r="G99" s="5" t="s">
        <v>1254</v>
      </c>
      <c r="J99" s="5" t="s">
        <v>1865</v>
      </c>
    </row>
    <row r="100" spans="1:10">
      <c r="A100" s="5">
        <v>99</v>
      </c>
      <c r="B100" s="5" t="s">
        <v>1207</v>
      </c>
      <c r="C100" s="5" t="s">
        <v>127</v>
      </c>
      <c r="D100" s="5" t="s">
        <v>1556</v>
      </c>
      <c r="E100" s="5" t="s">
        <v>1557</v>
      </c>
      <c r="F100" s="5" t="s">
        <v>1558</v>
      </c>
      <c r="G100" s="5" t="s">
        <v>1348</v>
      </c>
      <c r="J100" s="5" t="s">
        <v>1865</v>
      </c>
    </row>
    <row r="101" spans="1:10">
      <c r="A101" s="5">
        <v>100</v>
      </c>
      <c r="B101" s="5" t="s">
        <v>1207</v>
      </c>
      <c r="C101" s="5" t="s">
        <v>127</v>
      </c>
      <c r="D101" s="5" t="s">
        <v>1559</v>
      </c>
      <c r="E101" s="5" t="s">
        <v>1560</v>
      </c>
      <c r="F101" s="5" t="s">
        <v>1561</v>
      </c>
      <c r="G101" s="5" t="s">
        <v>1246</v>
      </c>
      <c r="H101" s="5" t="s">
        <v>1562</v>
      </c>
      <c r="J101" s="5" t="s">
        <v>1865</v>
      </c>
    </row>
    <row r="102" spans="1:10">
      <c r="A102" s="5">
        <v>101</v>
      </c>
      <c r="B102" s="5" t="s">
        <v>1207</v>
      </c>
      <c r="C102" s="5" t="s">
        <v>127</v>
      </c>
      <c r="D102" s="5" t="s">
        <v>1563</v>
      </c>
      <c r="E102" s="5" t="s">
        <v>1564</v>
      </c>
      <c r="F102" s="5" t="s">
        <v>1565</v>
      </c>
      <c r="G102" s="5" t="s">
        <v>1246</v>
      </c>
      <c r="J102" s="5" t="s">
        <v>1865</v>
      </c>
    </row>
    <row r="103" spans="1:10">
      <c r="A103" s="5">
        <v>102</v>
      </c>
      <c r="B103" s="5" t="s">
        <v>1207</v>
      </c>
      <c r="C103" s="5" t="s">
        <v>127</v>
      </c>
      <c r="D103" s="5" t="s">
        <v>1566</v>
      </c>
      <c r="E103" s="5" t="s">
        <v>1567</v>
      </c>
      <c r="F103" s="5" t="s">
        <v>1568</v>
      </c>
      <c r="G103" s="5" t="s">
        <v>1246</v>
      </c>
      <c r="J103" s="5" t="s">
        <v>1865</v>
      </c>
    </row>
    <row r="104" spans="1:10">
      <c r="A104" s="5">
        <v>103</v>
      </c>
      <c r="B104" s="5" t="s">
        <v>1207</v>
      </c>
      <c r="C104" s="5" t="s">
        <v>127</v>
      </c>
      <c r="D104" s="5" t="s">
        <v>1569</v>
      </c>
      <c r="E104" s="5" t="s">
        <v>1570</v>
      </c>
      <c r="F104" s="5" t="s">
        <v>1571</v>
      </c>
      <c r="G104" s="5" t="s">
        <v>1242</v>
      </c>
      <c r="H104" s="5" t="s">
        <v>1212</v>
      </c>
      <c r="J104" s="5" t="s">
        <v>1865</v>
      </c>
    </row>
    <row r="105" spans="1:10">
      <c r="A105" s="5">
        <v>104</v>
      </c>
      <c r="B105" s="5" t="s">
        <v>1207</v>
      </c>
      <c r="C105" s="5" t="s">
        <v>127</v>
      </c>
      <c r="D105" s="5" t="s">
        <v>1572</v>
      </c>
      <c r="E105" s="5" t="s">
        <v>1573</v>
      </c>
      <c r="F105" s="5" t="s">
        <v>1574</v>
      </c>
      <c r="G105" s="5" t="s">
        <v>1504</v>
      </c>
      <c r="H105" s="5" t="s">
        <v>1575</v>
      </c>
      <c r="J105" s="5" t="s">
        <v>1865</v>
      </c>
    </row>
    <row r="106" spans="1:10">
      <c r="A106" s="5">
        <v>105</v>
      </c>
      <c r="B106" s="5" t="s">
        <v>1207</v>
      </c>
      <c r="C106" s="5" t="s">
        <v>127</v>
      </c>
      <c r="D106" s="5" t="s">
        <v>1576</v>
      </c>
      <c r="E106" s="5" t="s">
        <v>1577</v>
      </c>
      <c r="F106" s="5" t="s">
        <v>1578</v>
      </c>
      <c r="G106" s="5" t="s">
        <v>1259</v>
      </c>
      <c r="J106" s="5" t="s">
        <v>1865</v>
      </c>
    </row>
    <row r="107" spans="1:10">
      <c r="A107" s="5">
        <v>106</v>
      </c>
      <c r="B107" s="5" t="s">
        <v>1207</v>
      </c>
      <c r="C107" s="5" t="s">
        <v>127</v>
      </c>
      <c r="D107" s="5" t="s">
        <v>1579</v>
      </c>
      <c r="E107" s="5" t="s">
        <v>1580</v>
      </c>
      <c r="F107" s="5" t="s">
        <v>1581</v>
      </c>
      <c r="G107" s="5" t="s">
        <v>1348</v>
      </c>
      <c r="J107" s="5" t="s">
        <v>1865</v>
      </c>
    </row>
    <row r="108" spans="1:10">
      <c r="A108" s="5">
        <v>107</v>
      </c>
      <c r="B108" s="5" t="s">
        <v>1207</v>
      </c>
      <c r="C108" s="5" t="s">
        <v>127</v>
      </c>
      <c r="D108" s="5" t="s">
        <v>1582</v>
      </c>
      <c r="E108" s="5" t="s">
        <v>1583</v>
      </c>
      <c r="F108" s="5" t="s">
        <v>1584</v>
      </c>
      <c r="G108" s="5" t="s">
        <v>1228</v>
      </c>
      <c r="H108" s="5" t="s">
        <v>1585</v>
      </c>
      <c r="J108" s="5" t="s">
        <v>1865</v>
      </c>
    </row>
    <row r="109" spans="1:10">
      <c r="A109" s="5">
        <v>108</v>
      </c>
      <c r="B109" s="5" t="s">
        <v>1207</v>
      </c>
      <c r="C109" s="5" t="s">
        <v>127</v>
      </c>
      <c r="D109" s="5" t="s">
        <v>1586</v>
      </c>
      <c r="E109" s="5" t="s">
        <v>1587</v>
      </c>
      <c r="F109" s="5" t="s">
        <v>1588</v>
      </c>
      <c r="G109" s="5" t="s">
        <v>1589</v>
      </c>
      <c r="J109" s="5" t="s">
        <v>1865</v>
      </c>
    </row>
    <row r="110" spans="1:10">
      <c r="A110" s="5">
        <v>109</v>
      </c>
      <c r="B110" s="5" t="s">
        <v>1207</v>
      </c>
      <c r="C110" s="5" t="s">
        <v>127</v>
      </c>
      <c r="D110" s="5" t="s">
        <v>1590</v>
      </c>
      <c r="E110" s="5" t="s">
        <v>1591</v>
      </c>
      <c r="F110" s="5" t="s">
        <v>1592</v>
      </c>
      <c r="G110" s="5" t="s">
        <v>1593</v>
      </c>
      <c r="J110" s="5" t="s">
        <v>1865</v>
      </c>
    </row>
    <row r="111" spans="1:10">
      <c r="A111" s="5">
        <v>110</v>
      </c>
      <c r="B111" s="5" t="s">
        <v>1207</v>
      </c>
      <c r="C111" s="5" t="s">
        <v>127</v>
      </c>
      <c r="D111" s="5" t="s">
        <v>1594</v>
      </c>
      <c r="E111" s="5" t="s">
        <v>1595</v>
      </c>
      <c r="F111" s="5" t="s">
        <v>1596</v>
      </c>
      <c r="G111" s="5" t="s">
        <v>1597</v>
      </c>
      <c r="H111" s="5" t="s">
        <v>1598</v>
      </c>
      <c r="J111" s="5" t="s">
        <v>1865</v>
      </c>
    </row>
    <row r="112" spans="1:10">
      <c r="A112" s="5">
        <v>111</v>
      </c>
      <c r="B112" s="5" t="s">
        <v>1207</v>
      </c>
      <c r="C112" s="5" t="s">
        <v>127</v>
      </c>
      <c r="D112" s="5" t="s">
        <v>1599</v>
      </c>
      <c r="E112" s="5" t="s">
        <v>1600</v>
      </c>
      <c r="F112" s="5" t="s">
        <v>1601</v>
      </c>
      <c r="G112" s="5" t="s">
        <v>1246</v>
      </c>
      <c r="J112" s="5" t="s">
        <v>1865</v>
      </c>
    </row>
    <row r="113" spans="1:10">
      <c r="A113" s="5">
        <v>112</v>
      </c>
      <c r="B113" s="5" t="s">
        <v>1207</v>
      </c>
      <c r="C113" s="5" t="s">
        <v>127</v>
      </c>
      <c r="D113" s="5" t="s">
        <v>1602</v>
      </c>
      <c r="E113" s="5" t="s">
        <v>1603</v>
      </c>
      <c r="F113" s="5" t="s">
        <v>1604</v>
      </c>
      <c r="G113" s="5" t="s">
        <v>1605</v>
      </c>
      <c r="H113" s="5" t="s">
        <v>1606</v>
      </c>
      <c r="J113" s="5" t="s">
        <v>1865</v>
      </c>
    </row>
    <row r="114" spans="1:10">
      <c r="A114" s="5">
        <v>113</v>
      </c>
      <c r="B114" s="5" t="s">
        <v>1207</v>
      </c>
      <c r="C114" s="5" t="s">
        <v>127</v>
      </c>
      <c r="D114" s="5" t="s">
        <v>1607</v>
      </c>
      <c r="E114" s="5" t="s">
        <v>1608</v>
      </c>
      <c r="F114" s="5" t="s">
        <v>1609</v>
      </c>
      <c r="G114" s="5" t="s">
        <v>1323</v>
      </c>
      <c r="J114" s="5" t="s">
        <v>1865</v>
      </c>
    </row>
    <row r="115" spans="1:10">
      <c r="A115" s="5">
        <v>114</v>
      </c>
      <c r="B115" s="5" t="s">
        <v>1207</v>
      </c>
      <c r="C115" s="5" t="s">
        <v>127</v>
      </c>
      <c r="D115" s="5" t="s">
        <v>1610</v>
      </c>
      <c r="E115" s="5" t="s">
        <v>1611</v>
      </c>
      <c r="F115" s="5" t="s">
        <v>1612</v>
      </c>
      <c r="G115" s="5" t="s">
        <v>1216</v>
      </c>
      <c r="H115" s="5" t="s">
        <v>1613</v>
      </c>
      <c r="J115" s="5" t="s">
        <v>1865</v>
      </c>
    </row>
    <row r="116" spans="1:10">
      <c r="A116" s="5">
        <v>115</v>
      </c>
      <c r="B116" s="5" t="s">
        <v>1207</v>
      </c>
      <c r="C116" s="5" t="s">
        <v>127</v>
      </c>
      <c r="D116" s="5" t="s">
        <v>1614</v>
      </c>
      <c r="E116" s="5" t="s">
        <v>1615</v>
      </c>
      <c r="F116" s="5" t="s">
        <v>1616</v>
      </c>
      <c r="G116" s="5" t="s">
        <v>1356</v>
      </c>
      <c r="H116" s="5" t="s">
        <v>1617</v>
      </c>
      <c r="J116" s="5" t="s">
        <v>1865</v>
      </c>
    </row>
    <row r="117" spans="1:10">
      <c r="A117" s="5">
        <v>116</v>
      </c>
      <c r="B117" s="5" t="s">
        <v>1207</v>
      </c>
      <c r="C117" s="5" t="s">
        <v>127</v>
      </c>
      <c r="D117" s="5" t="s">
        <v>1618</v>
      </c>
      <c r="E117" s="5" t="s">
        <v>1619</v>
      </c>
      <c r="F117" s="5" t="s">
        <v>1620</v>
      </c>
      <c r="G117" s="5" t="s">
        <v>1348</v>
      </c>
      <c r="J117" s="5" t="s">
        <v>1865</v>
      </c>
    </row>
    <row r="118" spans="1:10">
      <c r="A118" s="5">
        <v>117</v>
      </c>
      <c r="B118" s="5" t="s">
        <v>1207</v>
      </c>
      <c r="C118" s="5" t="s">
        <v>127</v>
      </c>
      <c r="D118" s="5" t="s">
        <v>1621</v>
      </c>
      <c r="E118" s="5" t="s">
        <v>1622</v>
      </c>
      <c r="F118" s="5" t="s">
        <v>1623</v>
      </c>
      <c r="G118" s="5" t="s">
        <v>1211</v>
      </c>
      <c r="J118" s="5" t="s">
        <v>1865</v>
      </c>
    </row>
    <row r="119" spans="1:10">
      <c r="A119" s="5">
        <v>118</v>
      </c>
      <c r="B119" s="5" t="s">
        <v>1207</v>
      </c>
      <c r="C119" s="5" t="s">
        <v>127</v>
      </c>
      <c r="D119" s="5" t="s">
        <v>1624</v>
      </c>
      <c r="E119" s="5" t="s">
        <v>1625</v>
      </c>
      <c r="F119" s="5" t="s">
        <v>1626</v>
      </c>
      <c r="G119" s="5" t="s">
        <v>1348</v>
      </c>
      <c r="J119" s="5" t="s">
        <v>1865</v>
      </c>
    </row>
    <row r="120" spans="1:10">
      <c r="A120" s="5">
        <v>119</v>
      </c>
      <c r="B120" s="5" t="s">
        <v>1207</v>
      </c>
      <c r="C120" s="5" t="s">
        <v>127</v>
      </c>
      <c r="D120" s="5" t="s">
        <v>1627</v>
      </c>
      <c r="E120" s="5" t="s">
        <v>1628</v>
      </c>
      <c r="F120" s="5" t="s">
        <v>1629</v>
      </c>
      <c r="G120" s="5" t="s">
        <v>1254</v>
      </c>
      <c r="H120" s="5" t="s">
        <v>1212</v>
      </c>
      <c r="J120" s="5" t="s">
        <v>1865</v>
      </c>
    </row>
    <row r="121" spans="1:10">
      <c r="A121" s="5">
        <v>120</v>
      </c>
      <c r="B121" s="5" t="s">
        <v>1207</v>
      </c>
      <c r="C121" s="5" t="s">
        <v>127</v>
      </c>
      <c r="D121" s="5" t="s">
        <v>1630</v>
      </c>
      <c r="E121" s="5" t="s">
        <v>1631</v>
      </c>
      <c r="F121" s="5" t="s">
        <v>1632</v>
      </c>
      <c r="G121" s="5" t="s">
        <v>1259</v>
      </c>
      <c r="J121" s="5" t="s">
        <v>1865</v>
      </c>
    </row>
    <row r="122" spans="1:10">
      <c r="A122" s="5">
        <v>121</v>
      </c>
      <c r="B122" s="5" t="s">
        <v>1207</v>
      </c>
      <c r="C122" s="5" t="s">
        <v>127</v>
      </c>
      <c r="D122" s="5" t="s">
        <v>1633</v>
      </c>
      <c r="E122" s="5" t="s">
        <v>1634</v>
      </c>
      <c r="F122" s="5" t="s">
        <v>1635</v>
      </c>
      <c r="G122" s="5" t="s">
        <v>1292</v>
      </c>
      <c r="H122" s="5" t="s">
        <v>1636</v>
      </c>
      <c r="J122" s="5" t="s">
        <v>1865</v>
      </c>
    </row>
    <row r="123" spans="1:10">
      <c r="A123" s="5">
        <v>122</v>
      </c>
      <c r="B123" s="5" t="s">
        <v>1207</v>
      </c>
      <c r="C123" s="5" t="s">
        <v>127</v>
      </c>
      <c r="D123" s="5" t="s">
        <v>1637</v>
      </c>
      <c r="E123" s="5" t="s">
        <v>1638</v>
      </c>
      <c r="F123" s="5" t="s">
        <v>1639</v>
      </c>
      <c r="G123" s="5" t="s">
        <v>1292</v>
      </c>
      <c r="J123" s="5" t="s">
        <v>1865</v>
      </c>
    </row>
    <row r="124" spans="1:10">
      <c r="A124" s="5">
        <v>123</v>
      </c>
      <c r="B124" s="5" t="s">
        <v>1207</v>
      </c>
      <c r="C124" s="5" t="s">
        <v>127</v>
      </c>
      <c r="D124" s="5" t="s">
        <v>1640</v>
      </c>
      <c r="E124" s="5" t="s">
        <v>1641</v>
      </c>
      <c r="F124" s="5" t="s">
        <v>1642</v>
      </c>
      <c r="G124" s="5" t="s">
        <v>1259</v>
      </c>
      <c r="J124" s="5" t="s">
        <v>1865</v>
      </c>
    </row>
    <row r="125" spans="1:10">
      <c r="A125" s="5">
        <v>124</v>
      </c>
      <c r="B125" s="5" t="s">
        <v>1207</v>
      </c>
      <c r="C125" s="5" t="s">
        <v>127</v>
      </c>
      <c r="D125" s="5" t="s">
        <v>1643</v>
      </c>
      <c r="E125" s="5" t="s">
        <v>1644</v>
      </c>
      <c r="F125" s="5" t="s">
        <v>1645</v>
      </c>
      <c r="G125" s="5" t="s">
        <v>1348</v>
      </c>
      <c r="H125" s="5" t="s">
        <v>1646</v>
      </c>
      <c r="J125" s="5" t="s">
        <v>1865</v>
      </c>
    </row>
    <row r="126" spans="1:10">
      <c r="A126" s="5">
        <v>125</v>
      </c>
      <c r="B126" s="5" t="s">
        <v>1207</v>
      </c>
      <c r="C126" s="5" t="s">
        <v>127</v>
      </c>
      <c r="D126" s="5" t="s">
        <v>1647</v>
      </c>
      <c r="E126" s="5" t="s">
        <v>1648</v>
      </c>
      <c r="F126" s="5" t="s">
        <v>1649</v>
      </c>
      <c r="G126" s="5" t="s">
        <v>1549</v>
      </c>
      <c r="J126" s="5" t="s">
        <v>1865</v>
      </c>
    </row>
    <row r="127" spans="1:10">
      <c r="A127" s="5">
        <v>126</v>
      </c>
      <c r="B127" s="5" t="s">
        <v>1207</v>
      </c>
      <c r="C127" s="5" t="s">
        <v>127</v>
      </c>
      <c r="D127" s="5" t="s">
        <v>1650</v>
      </c>
      <c r="E127" s="5" t="s">
        <v>1651</v>
      </c>
      <c r="F127" s="5" t="s">
        <v>1652</v>
      </c>
      <c r="G127" s="5" t="s">
        <v>1246</v>
      </c>
      <c r="H127" s="5" t="s">
        <v>1653</v>
      </c>
      <c r="J127" s="5" t="s">
        <v>1865</v>
      </c>
    </row>
    <row r="128" spans="1:10">
      <c r="A128" s="5">
        <v>127</v>
      </c>
      <c r="B128" s="5" t="s">
        <v>1207</v>
      </c>
      <c r="C128" s="5" t="s">
        <v>127</v>
      </c>
      <c r="D128" s="5" t="s">
        <v>1654</v>
      </c>
      <c r="E128" s="5" t="s">
        <v>1655</v>
      </c>
      <c r="F128" s="5" t="s">
        <v>1656</v>
      </c>
      <c r="G128" s="5" t="s">
        <v>1259</v>
      </c>
      <c r="H128" s="5" t="s">
        <v>1657</v>
      </c>
      <c r="J128" s="5" t="s">
        <v>1865</v>
      </c>
    </row>
    <row r="129" spans="1:10">
      <c r="A129" s="5">
        <v>128</v>
      </c>
      <c r="B129" s="5" t="s">
        <v>1207</v>
      </c>
      <c r="C129" s="5" t="s">
        <v>127</v>
      </c>
      <c r="D129" s="5" t="s">
        <v>1658</v>
      </c>
      <c r="E129" s="5" t="s">
        <v>1659</v>
      </c>
      <c r="F129" s="5" t="s">
        <v>1660</v>
      </c>
      <c r="G129" s="5" t="s">
        <v>1259</v>
      </c>
      <c r="H129" s="5" t="s">
        <v>1212</v>
      </c>
      <c r="J129" s="5" t="s">
        <v>1865</v>
      </c>
    </row>
    <row r="130" spans="1:10">
      <c r="A130" s="5">
        <v>129</v>
      </c>
      <c r="B130" s="5" t="s">
        <v>1207</v>
      </c>
      <c r="C130" s="5" t="s">
        <v>127</v>
      </c>
      <c r="D130" s="5" t="s">
        <v>1661</v>
      </c>
      <c r="E130" s="5" t="s">
        <v>1662</v>
      </c>
      <c r="F130" s="5" t="s">
        <v>1663</v>
      </c>
      <c r="G130" s="5" t="s">
        <v>1664</v>
      </c>
      <c r="J130" s="5" t="s">
        <v>1865</v>
      </c>
    </row>
    <row r="131" spans="1:10">
      <c r="A131" s="5">
        <v>130</v>
      </c>
      <c r="B131" s="5" t="s">
        <v>1207</v>
      </c>
      <c r="C131" s="5" t="s">
        <v>127</v>
      </c>
      <c r="D131" s="5" t="s">
        <v>1665</v>
      </c>
      <c r="E131" s="5" t="s">
        <v>1666</v>
      </c>
      <c r="F131" s="5" t="s">
        <v>1667</v>
      </c>
      <c r="G131" s="5" t="s">
        <v>1246</v>
      </c>
      <c r="J131" s="5" t="s">
        <v>1865</v>
      </c>
    </row>
    <row r="132" spans="1:10">
      <c r="A132" s="5">
        <v>131</v>
      </c>
      <c r="B132" s="5" t="s">
        <v>1207</v>
      </c>
      <c r="C132" s="5" t="s">
        <v>127</v>
      </c>
      <c r="D132" s="5" t="s">
        <v>1668</v>
      </c>
      <c r="E132" s="5" t="s">
        <v>1669</v>
      </c>
      <c r="F132" s="5" t="s">
        <v>1670</v>
      </c>
      <c r="G132" s="5" t="s">
        <v>1246</v>
      </c>
      <c r="H132" s="5" t="s">
        <v>1671</v>
      </c>
      <c r="J132" s="5" t="s">
        <v>1865</v>
      </c>
    </row>
    <row r="133" spans="1:10">
      <c r="A133" s="5">
        <v>132</v>
      </c>
      <c r="B133" s="5" t="s">
        <v>1207</v>
      </c>
      <c r="C133" s="5" t="s">
        <v>127</v>
      </c>
      <c r="D133" s="5" t="s">
        <v>1672</v>
      </c>
      <c r="E133" s="5" t="s">
        <v>1673</v>
      </c>
      <c r="F133" s="5" t="s">
        <v>1674</v>
      </c>
      <c r="G133" s="5" t="s">
        <v>1211</v>
      </c>
      <c r="J133" s="5" t="s">
        <v>1865</v>
      </c>
    </row>
    <row r="134" spans="1:10">
      <c r="A134" s="5">
        <v>133</v>
      </c>
      <c r="B134" s="5" t="s">
        <v>1207</v>
      </c>
      <c r="C134" s="5" t="s">
        <v>127</v>
      </c>
      <c r="D134" s="5" t="s">
        <v>1675</v>
      </c>
      <c r="E134" s="5" t="s">
        <v>1676</v>
      </c>
      <c r="F134" s="5" t="s">
        <v>1677</v>
      </c>
      <c r="G134" s="5" t="s">
        <v>1242</v>
      </c>
      <c r="H134" s="5" t="s">
        <v>1678</v>
      </c>
      <c r="J134" s="5" t="s">
        <v>1865</v>
      </c>
    </row>
    <row r="135" spans="1:10">
      <c r="A135" s="5">
        <v>134</v>
      </c>
      <c r="B135" s="5" t="s">
        <v>1207</v>
      </c>
      <c r="C135" s="5" t="s">
        <v>127</v>
      </c>
      <c r="D135" s="5" t="s">
        <v>1679</v>
      </c>
      <c r="E135" s="5" t="s">
        <v>1680</v>
      </c>
      <c r="F135" s="5" t="s">
        <v>1681</v>
      </c>
      <c r="G135" s="5" t="s">
        <v>1504</v>
      </c>
      <c r="J135" s="5" t="s">
        <v>1865</v>
      </c>
    </row>
    <row r="136" spans="1:10">
      <c r="A136" s="5">
        <v>135</v>
      </c>
      <c r="B136" s="5" t="s">
        <v>1207</v>
      </c>
      <c r="C136" s="5" t="s">
        <v>127</v>
      </c>
      <c r="D136" s="5" t="s">
        <v>1682</v>
      </c>
      <c r="E136" s="5" t="s">
        <v>1683</v>
      </c>
      <c r="F136" s="5" t="s">
        <v>1684</v>
      </c>
      <c r="G136" s="5" t="s">
        <v>1348</v>
      </c>
      <c r="J136" s="5" t="s">
        <v>1865</v>
      </c>
    </row>
    <row r="137" spans="1:10">
      <c r="A137" s="5">
        <v>136</v>
      </c>
      <c r="B137" s="5" t="s">
        <v>1207</v>
      </c>
      <c r="C137" s="5" t="s">
        <v>127</v>
      </c>
      <c r="D137" s="5" t="s">
        <v>1685</v>
      </c>
      <c r="E137" s="5" t="s">
        <v>1686</v>
      </c>
      <c r="F137" s="5" t="s">
        <v>1687</v>
      </c>
      <c r="G137" s="5" t="s">
        <v>1356</v>
      </c>
      <c r="J137" s="5" t="s">
        <v>1865</v>
      </c>
    </row>
    <row r="138" spans="1:10">
      <c r="A138" s="5">
        <v>137</v>
      </c>
      <c r="B138" s="5" t="s">
        <v>1207</v>
      </c>
      <c r="C138" s="5" t="s">
        <v>127</v>
      </c>
      <c r="D138" s="5" t="s">
        <v>1688</v>
      </c>
      <c r="E138" s="5" t="s">
        <v>1689</v>
      </c>
      <c r="F138" s="5" t="s">
        <v>1690</v>
      </c>
      <c r="G138" s="5" t="s">
        <v>1211</v>
      </c>
      <c r="J138" s="5" t="s">
        <v>1865</v>
      </c>
    </row>
    <row r="139" spans="1:10">
      <c r="A139" s="5">
        <v>138</v>
      </c>
      <c r="B139" s="5" t="s">
        <v>1207</v>
      </c>
      <c r="C139" s="5" t="s">
        <v>127</v>
      </c>
      <c r="D139" s="5" t="s">
        <v>1691</v>
      </c>
      <c r="E139" s="5" t="s">
        <v>1692</v>
      </c>
      <c r="F139" s="5" t="s">
        <v>1693</v>
      </c>
      <c r="G139" s="5" t="s">
        <v>1330</v>
      </c>
      <c r="J139" s="5" t="s">
        <v>1865</v>
      </c>
    </row>
    <row r="140" spans="1:10">
      <c r="A140" s="5">
        <v>139</v>
      </c>
      <c r="B140" s="5" t="s">
        <v>1207</v>
      </c>
      <c r="C140" s="5" t="s">
        <v>127</v>
      </c>
      <c r="D140" s="5" t="s">
        <v>1694</v>
      </c>
      <c r="E140" s="5" t="s">
        <v>1695</v>
      </c>
      <c r="F140" s="5" t="s">
        <v>1696</v>
      </c>
      <c r="G140" s="5" t="s">
        <v>1541</v>
      </c>
      <c r="J140" s="5" t="s">
        <v>1865</v>
      </c>
    </row>
    <row r="141" spans="1:10">
      <c r="A141" s="5">
        <v>140</v>
      </c>
      <c r="B141" s="5" t="s">
        <v>1207</v>
      </c>
      <c r="C141" s="5" t="s">
        <v>127</v>
      </c>
      <c r="D141" s="5" t="s">
        <v>1697</v>
      </c>
      <c r="E141" s="5" t="s">
        <v>1698</v>
      </c>
      <c r="F141" s="5" t="s">
        <v>1699</v>
      </c>
      <c r="G141" s="5" t="s">
        <v>1700</v>
      </c>
      <c r="H141" s="5" t="s">
        <v>1467</v>
      </c>
      <c r="J141" s="5" t="s">
        <v>1865</v>
      </c>
    </row>
    <row r="142" spans="1:10">
      <c r="A142" s="5">
        <v>141</v>
      </c>
      <c r="B142" s="5" t="s">
        <v>1207</v>
      </c>
      <c r="C142" s="5" t="s">
        <v>127</v>
      </c>
      <c r="D142" s="5" t="s">
        <v>1701</v>
      </c>
      <c r="E142" s="5" t="s">
        <v>1702</v>
      </c>
      <c r="F142" s="5" t="s">
        <v>1703</v>
      </c>
      <c r="G142" s="5" t="s">
        <v>1246</v>
      </c>
      <c r="H142" s="5" t="s">
        <v>1704</v>
      </c>
      <c r="J142" s="5" t="s">
        <v>1865</v>
      </c>
    </row>
    <row r="143" spans="1:10">
      <c r="A143" s="5">
        <v>142</v>
      </c>
      <c r="B143" s="5" t="s">
        <v>1207</v>
      </c>
      <c r="C143" s="5" t="s">
        <v>127</v>
      </c>
      <c r="D143" s="5" t="s">
        <v>1705</v>
      </c>
      <c r="E143" s="5" t="s">
        <v>1706</v>
      </c>
      <c r="F143" s="5" t="s">
        <v>1707</v>
      </c>
      <c r="G143" s="5" t="s">
        <v>1292</v>
      </c>
      <c r="H143" s="5" t="s">
        <v>1708</v>
      </c>
      <c r="J143" s="5" t="s">
        <v>1865</v>
      </c>
    </row>
    <row r="144" spans="1:10">
      <c r="A144" s="5">
        <v>143</v>
      </c>
      <c r="B144" s="5" t="s">
        <v>1207</v>
      </c>
      <c r="C144" s="5" t="s">
        <v>127</v>
      </c>
      <c r="D144" s="5" t="s">
        <v>1709</v>
      </c>
      <c r="E144" s="5" t="s">
        <v>1710</v>
      </c>
      <c r="F144" s="5" t="s">
        <v>1711</v>
      </c>
      <c r="G144" s="5" t="s">
        <v>1700</v>
      </c>
      <c r="J144" s="5" t="s">
        <v>1865</v>
      </c>
    </row>
    <row r="145" spans="1:10">
      <c r="A145" s="5">
        <v>144</v>
      </c>
      <c r="B145" s="5" t="s">
        <v>1207</v>
      </c>
      <c r="C145" s="5" t="s">
        <v>127</v>
      </c>
      <c r="D145" s="5" t="s">
        <v>1712</v>
      </c>
      <c r="E145" s="5" t="s">
        <v>1713</v>
      </c>
      <c r="F145" s="5" t="s">
        <v>1714</v>
      </c>
      <c r="G145" s="5" t="s">
        <v>1330</v>
      </c>
      <c r="J145" s="5" t="s">
        <v>1865</v>
      </c>
    </row>
    <row r="146" spans="1:10">
      <c r="A146" s="5">
        <v>145</v>
      </c>
      <c r="B146" s="5" t="s">
        <v>1207</v>
      </c>
      <c r="C146" s="5" t="s">
        <v>127</v>
      </c>
      <c r="D146" s="5" t="s">
        <v>1715</v>
      </c>
      <c r="E146" s="5" t="s">
        <v>1716</v>
      </c>
      <c r="F146" s="5" t="s">
        <v>1717</v>
      </c>
      <c r="G146" s="5" t="s">
        <v>1254</v>
      </c>
      <c r="H146" s="5" t="s">
        <v>1718</v>
      </c>
      <c r="J146" s="5" t="s">
        <v>1865</v>
      </c>
    </row>
    <row r="147" spans="1:10">
      <c r="A147" s="5">
        <v>146</v>
      </c>
      <c r="B147" s="5" t="s">
        <v>1207</v>
      </c>
      <c r="C147" s="5" t="s">
        <v>127</v>
      </c>
      <c r="D147" s="5" t="s">
        <v>1719</v>
      </c>
      <c r="E147" s="5" t="s">
        <v>1720</v>
      </c>
      <c r="F147" s="5" t="s">
        <v>1721</v>
      </c>
      <c r="G147" s="5" t="s">
        <v>1597</v>
      </c>
      <c r="J147" s="5" t="s">
        <v>1865</v>
      </c>
    </row>
    <row r="148" spans="1:10">
      <c r="A148" s="5">
        <v>147</v>
      </c>
      <c r="B148" s="5" t="s">
        <v>1207</v>
      </c>
      <c r="C148" s="5" t="s">
        <v>127</v>
      </c>
      <c r="D148" s="5" t="s">
        <v>1722</v>
      </c>
      <c r="E148" s="5" t="s">
        <v>1723</v>
      </c>
      <c r="F148" s="5" t="s">
        <v>1724</v>
      </c>
      <c r="G148" s="5" t="s">
        <v>1242</v>
      </c>
      <c r="J148" s="5" t="s">
        <v>1865</v>
      </c>
    </row>
    <row r="149" spans="1:10">
      <c r="A149" s="5">
        <v>148</v>
      </c>
      <c r="B149" s="5" t="s">
        <v>1207</v>
      </c>
      <c r="C149" s="5" t="s">
        <v>127</v>
      </c>
      <c r="D149" s="5" t="s">
        <v>1725</v>
      </c>
      <c r="E149" s="5" t="s">
        <v>1726</v>
      </c>
      <c r="F149" s="5" t="s">
        <v>1727</v>
      </c>
      <c r="G149" s="5" t="s">
        <v>1504</v>
      </c>
      <c r="J149" s="5" t="s">
        <v>1865</v>
      </c>
    </row>
    <row r="150" spans="1:10">
      <c r="A150" s="5">
        <v>149</v>
      </c>
      <c r="B150" s="5" t="s">
        <v>1207</v>
      </c>
      <c r="C150" s="5" t="s">
        <v>127</v>
      </c>
      <c r="D150" s="5" t="s">
        <v>1728</v>
      </c>
      <c r="E150" s="5" t="s">
        <v>1729</v>
      </c>
      <c r="F150" s="5" t="s">
        <v>1730</v>
      </c>
      <c r="G150" s="5" t="s">
        <v>1242</v>
      </c>
      <c r="H150" s="5" t="s">
        <v>1731</v>
      </c>
      <c r="J150" s="5" t="s">
        <v>1865</v>
      </c>
    </row>
    <row r="151" spans="1:10">
      <c r="A151" s="5">
        <v>150</v>
      </c>
      <c r="B151" s="5" t="s">
        <v>1207</v>
      </c>
      <c r="C151" s="5" t="s">
        <v>127</v>
      </c>
      <c r="D151" s="5" t="s">
        <v>1732</v>
      </c>
      <c r="E151" s="5" t="s">
        <v>1733</v>
      </c>
      <c r="F151" s="5" t="s">
        <v>1734</v>
      </c>
      <c r="G151" s="5" t="s">
        <v>1246</v>
      </c>
      <c r="H151" s="5" t="s">
        <v>1212</v>
      </c>
      <c r="J151" s="5" t="s">
        <v>1865</v>
      </c>
    </row>
    <row r="152" spans="1:10">
      <c r="A152" s="5">
        <v>151</v>
      </c>
      <c r="B152" s="5" t="s">
        <v>1207</v>
      </c>
      <c r="C152" s="5" t="s">
        <v>127</v>
      </c>
      <c r="D152" s="5" t="s">
        <v>1735</v>
      </c>
      <c r="E152" s="5" t="s">
        <v>1736</v>
      </c>
      <c r="F152" s="5" t="s">
        <v>1737</v>
      </c>
      <c r="G152" s="5" t="s">
        <v>1348</v>
      </c>
      <c r="J152" s="5" t="s">
        <v>1865</v>
      </c>
    </row>
    <row r="153" spans="1:10">
      <c r="A153" s="5">
        <v>152</v>
      </c>
      <c r="B153" s="5" t="s">
        <v>1207</v>
      </c>
      <c r="C153" s="5" t="s">
        <v>127</v>
      </c>
      <c r="D153" s="5" t="s">
        <v>1738</v>
      </c>
      <c r="E153" s="5" t="s">
        <v>1739</v>
      </c>
      <c r="F153" s="5" t="s">
        <v>1740</v>
      </c>
      <c r="G153" s="5" t="s">
        <v>1356</v>
      </c>
      <c r="H153" s="5" t="s">
        <v>1741</v>
      </c>
      <c r="J153" s="5" t="s">
        <v>1865</v>
      </c>
    </row>
    <row r="154" spans="1:10">
      <c r="A154" s="5">
        <v>153</v>
      </c>
      <c r="B154" s="5" t="s">
        <v>1207</v>
      </c>
      <c r="C154" s="5" t="s">
        <v>127</v>
      </c>
      <c r="D154" s="5" t="s">
        <v>1742</v>
      </c>
      <c r="E154" s="5" t="s">
        <v>1743</v>
      </c>
      <c r="F154" s="5" t="s">
        <v>1744</v>
      </c>
      <c r="G154" s="5" t="s">
        <v>1593</v>
      </c>
      <c r="J154" s="5" t="s">
        <v>1865</v>
      </c>
    </row>
    <row r="155" spans="1:10">
      <c r="A155" s="5">
        <v>154</v>
      </c>
      <c r="B155" s="5" t="s">
        <v>1207</v>
      </c>
      <c r="C155" s="5" t="s">
        <v>127</v>
      </c>
      <c r="D155" s="5" t="s">
        <v>1745</v>
      </c>
      <c r="E155" s="5" t="s">
        <v>1746</v>
      </c>
      <c r="F155" s="5" t="s">
        <v>1747</v>
      </c>
      <c r="G155" s="5" t="s">
        <v>1292</v>
      </c>
      <c r="J155" s="5" t="s">
        <v>1865</v>
      </c>
    </row>
    <row r="156" spans="1:10">
      <c r="A156" s="5">
        <v>155</v>
      </c>
      <c r="B156" s="5" t="s">
        <v>1207</v>
      </c>
      <c r="C156" s="5" t="s">
        <v>127</v>
      </c>
      <c r="D156" s="5" t="s">
        <v>1748</v>
      </c>
      <c r="E156" s="5" t="s">
        <v>1749</v>
      </c>
      <c r="F156" s="5" t="s">
        <v>1750</v>
      </c>
      <c r="G156" s="5" t="s">
        <v>1246</v>
      </c>
      <c r="J156" s="5" t="s">
        <v>1865</v>
      </c>
    </row>
    <row r="157" spans="1:10">
      <c r="A157" s="5">
        <v>156</v>
      </c>
      <c r="B157" s="5" t="s">
        <v>1207</v>
      </c>
      <c r="C157" s="5" t="s">
        <v>127</v>
      </c>
      <c r="D157" s="5" t="s">
        <v>1751</v>
      </c>
      <c r="E157" s="5" t="s">
        <v>1752</v>
      </c>
      <c r="F157" s="5" t="s">
        <v>1753</v>
      </c>
      <c r="G157" s="5" t="s">
        <v>1292</v>
      </c>
      <c r="J157" s="5" t="s">
        <v>1865</v>
      </c>
    </row>
    <row r="158" spans="1:10">
      <c r="A158" s="5">
        <v>157</v>
      </c>
      <c r="B158" s="5" t="s">
        <v>1207</v>
      </c>
      <c r="C158" s="5" t="s">
        <v>127</v>
      </c>
      <c r="D158" s="5" t="s">
        <v>1754</v>
      </c>
      <c r="E158" s="5" t="s">
        <v>1755</v>
      </c>
      <c r="F158" s="5" t="s">
        <v>1756</v>
      </c>
      <c r="G158" s="5" t="s">
        <v>1504</v>
      </c>
      <c r="J158" s="5" t="s">
        <v>1865</v>
      </c>
    </row>
    <row r="159" spans="1:10">
      <c r="A159" s="5">
        <v>158</v>
      </c>
      <c r="B159" s="5" t="s">
        <v>1207</v>
      </c>
      <c r="C159" s="5" t="s">
        <v>127</v>
      </c>
      <c r="D159" s="5" t="s">
        <v>1757</v>
      </c>
      <c r="E159" s="5" t="s">
        <v>1758</v>
      </c>
      <c r="F159" s="5" t="s">
        <v>1759</v>
      </c>
      <c r="G159" s="5" t="s">
        <v>1700</v>
      </c>
      <c r="J159" s="5" t="s">
        <v>1865</v>
      </c>
    </row>
    <row r="160" spans="1:10">
      <c r="A160" s="5">
        <v>159</v>
      </c>
      <c r="B160" s="5" t="s">
        <v>1207</v>
      </c>
      <c r="C160" s="5" t="s">
        <v>127</v>
      </c>
      <c r="D160" s="5" t="s">
        <v>1760</v>
      </c>
      <c r="E160" s="5" t="s">
        <v>1761</v>
      </c>
      <c r="F160" s="5" t="s">
        <v>1762</v>
      </c>
      <c r="G160" s="5" t="s">
        <v>1763</v>
      </c>
      <c r="J160" s="5" t="s">
        <v>1865</v>
      </c>
    </row>
    <row r="161" spans="1:10">
      <c r="A161" s="5">
        <v>160</v>
      </c>
      <c r="B161" s="5" t="s">
        <v>1207</v>
      </c>
      <c r="C161" s="5" t="s">
        <v>127</v>
      </c>
      <c r="D161" s="5" t="s">
        <v>1764</v>
      </c>
      <c r="E161" s="5" t="s">
        <v>1765</v>
      </c>
      <c r="F161" s="5" t="s">
        <v>1766</v>
      </c>
      <c r="G161" s="5" t="s">
        <v>1348</v>
      </c>
      <c r="J161" s="5" t="s">
        <v>1865</v>
      </c>
    </row>
    <row r="162" spans="1:10">
      <c r="A162" s="5">
        <v>161</v>
      </c>
      <c r="B162" s="5" t="s">
        <v>1207</v>
      </c>
      <c r="C162" s="5" t="s">
        <v>127</v>
      </c>
      <c r="D162" s="5" t="s">
        <v>1767</v>
      </c>
      <c r="E162" s="5" t="s">
        <v>1768</v>
      </c>
      <c r="F162" s="5" t="s">
        <v>1769</v>
      </c>
      <c r="G162" s="5" t="s">
        <v>1292</v>
      </c>
      <c r="H162" s="5" t="s">
        <v>1770</v>
      </c>
      <c r="J162" s="5" t="s">
        <v>1865</v>
      </c>
    </row>
    <row r="163" spans="1:10">
      <c r="A163" s="5">
        <v>162</v>
      </c>
      <c r="B163" s="5" t="s">
        <v>1207</v>
      </c>
      <c r="C163" s="5" t="s">
        <v>127</v>
      </c>
      <c r="D163" s="5" t="s">
        <v>1771</v>
      </c>
      <c r="E163" s="5" t="s">
        <v>1772</v>
      </c>
      <c r="F163" s="5" t="s">
        <v>1773</v>
      </c>
      <c r="G163" s="5" t="s">
        <v>1246</v>
      </c>
      <c r="J163" s="5" t="s">
        <v>1865</v>
      </c>
    </row>
    <row r="164" spans="1:10">
      <c r="A164" s="5">
        <v>163</v>
      </c>
      <c r="B164" s="5" t="s">
        <v>1207</v>
      </c>
      <c r="C164" s="5" t="s">
        <v>127</v>
      </c>
      <c r="D164" s="5" t="s">
        <v>1774</v>
      </c>
      <c r="E164" s="5" t="s">
        <v>1775</v>
      </c>
      <c r="F164" s="5" t="s">
        <v>1776</v>
      </c>
      <c r="G164" s="5" t="s">
        <v>1549</v>
      </c>
      <c r="J164" s="5" t="s">
        <v>1865</v>
      </c>
    </row>
    <row r="165" spans="1:10">
      <c r="A165" s="5">
        <v>164</v>
      </c>
      <c r="B165" s="5" t="s">
        <v>1207</v>
      </c>
      <c r="C165" s="5" t="s">
        <v>127</v>
      </c>
      <c r="D165" s="5" t="s">
        <v>1777</v>
      </c>
      <c r="E165" s="5" t="s">
        <v>1778</v>
      </c>
      <c r="F165" s="5" t="s">
        <v>1779</v>
      </c>
      <c r="G165" s="5" t="s">
        <v>1664</v>
      </c>
      <c r="J165" s="5" t="s">
        <v>1865</v>
      </c>
    </row>
    <row r="166" spans="1:10">
      <c r="A166" s="5">
        <v>165</v>
      </c>
      <c r="B166" s="5" t="s">
        <v>1207</v>
      </c>
      <c r="C166" s="5" t="s">
        <v>127</v>
      </c>
      <c r="D166" s="5" t="s">
        <v>1780</v>
      </c>
      <c r="E166" s="5" t="s">
        <v>1781</v>
      </c>
      <c r="F166" s="5" t="s">
        <v>1782</v>
      </c>
      <c r="G166" s="5" t="s">
        <v>1700</v>
      </c>
      <c r="J166" s="5" t="s">
        <v>1865</v>
      </c>
    </row>
    <row r="167" spans="1:10">
      <c r="A167" s="5">
        <v>166</v>
      </c>
      <c r="B167" s="5" t="s">
        <v>1207</v>
      </c>
      <c r="C167" s="5" t="s">
        <v>127</v>
      </c>
      <c r="D167" s="5" t="s">
        <v>1783</v>
      </c>
      <c r="E167" s="5" t="s">
        <v>1784</v>
      </c>
      <c r="F167" s="5" t="s">
        <v>1785</v>
      </c>
      <c r="G167" s="5" t="s">
        <v>1246</v>
      </c>
      <c r="J167" s="5" t="s">
        <v>1865</v>
      </c>
    </row>
    <row r="168" spans="1:10">
      <c r="A168" s="5">
        <v>167</v>
      </c>
      <c r="B168" s="5" t="s">
        <v>1207</v>
      </c>
      <c r="C168" s="5" t="s">
        <v>127</v>
      </c>
      <c r="D168" s="5" t="s">
        <v>1786</v>
      </c>
      <c r="E168" s="5" t="s">
        <v>1787</v>
      </c>
      <c r="F168" s="5" t="s">
        <v>1788</v>
      </c>
      <c r="G168" s="5" t="s">
        <v>1246</v>
      </c>
      <c r="J168" s="5" t="s">
        <v>1865</v>
      </c>
    </row>
    <row r="169" spans="1:10">
      <c r="A169" s="5">
        <v>168</v>
      </c>
      <c r="B169" s="5" t="s">
        <v>1207</v>
      </c>
      <c r="C169" s="5" t="s">
        <v>127</v>
      </c>
      <c r="D169" s="5" t="s">
        <v>1789</v>
      </c>
      <c r="E169" s="5" t="s">
        <v>1790</v>
      </c>
      <c r="F169" s="5" t="s">
        <v>1791</v>
      </c>
      <c r="G169" s="5" t="s">
        <v>1700</v>
      </c>
      <c r="H169" s="5" t="s">
        <v>1792</v>
      </c>
      <c r="J169" s="5" t="s">
        <v>1865</v>
      </c>
    </row>
    <row r="170" spans="1:10">
      <c r="A170" s="5">
        <v>169</v>
      </c>
      <c r="B170" s="5" t="s">
        <v>1207</v>
      </c>
      <c r="C170" s="5" t="s">
        <v>127</v>
      </c>
      <c r="D170" s="5" t="s">
        <v>1793</v>
      </c>
      <c r="E170" s="5" t="s">
        <v>1794</v>
      </c>
      <c r="F170" s="5" t="s">
        <v>1795</v>
      </c>
      <c r="G170" s="5" t="s">
        <v>1330</v>
      </c>
      <c r="J170" s="5" t="s">
        <v>1865</v>
      </c>
    </row>
    <row r="171" spans="1:10">
      <c r="A171" s="5">
        <v>170</v>
      </c>
      <c r="B171" s="5" t="s">
        <v>1207</v>
      </c>
      <c r="C171" s="5" t="s">
        <v>127</v>
      </c>
      <c r="D171" s="5" t="s">
        <v>1796</v>
      </c>
      <c r="E171" s="5" t="s">
        <v>1797</v>
      </c>
      <c r="F171" s="5" t="s">
        <v>1798</v>
      </c>
      <c r="G171" s="5" t="s">
        <v>1216</v>
      </c>
      <c r="J171" s="5" t="s">
        <v>1865</v>
      </c>
    </row>
    <row r="172" spans="1:10">
      <c r="A172" s="5">
        <v>171</v>
      </c>
      <c r="B172" s="5" t="s">
        <v>1207</v>
      </c>
      <c r="C172" s="5" t="s">
        <v>127</v>
      </c>
      <c r="D172" s="5" t="s">
        <v>1799</v>
      </c>
      <c r="E172" s="5" t="s">
        <v>1800</v>
      </c>
      <c r="F172" s="5" t="s">
        <v>1801</v>
      </c>
      <c r="G172" s="5" t="s">
        <v>1348</v>
      </c>
      <c r="H172" s="5" t="s">
        <v>1212</v>
      </c>
      <c r="J172" s="5" t="s">
        <v>1865</v>
      </c>
    </row>
    <row r="173" spans="1:10">
      <c r="A173" s="5">
        <v>172</v>
      </c>
      <c r="B173" s="5" t="s">
        <v>1207</v>
      </c>
      <c r="C173" s="5" t="s">
        <v>127</v>
      </c>
      <c r="D173" s="5" t="s">
        <v>1802</v>
      </c>
      <c r="E173" s="5" t="s">
        <v>1803</v>
      </c>
      <c r="F173" s="5" t="s">
        <v>1804</v>
      </c>
      <c r="G173" s="5" t="s">
        <v>1805</v>
      </c>
      <c r="J173" s="5" t="s">
        <v>1865</v>
      </c>
    </row>
    <row r="174" spans="1:10">
      <c r="A174" s="5">
        <v>173</v>
      </c>
      <c r="B174" s="5" t="s">
        <v>1207</v>
      </c>
      <c r="C174" s="5" t="s">
        <v>127</v>
      </c>
      <c r="D174" s="5" t="s">
        <v>1806</v>
      </c>
      <c r="E174" s="5" t="s">
        <v>1807</v>
      </c>
      <c r="F174" s="5" t="s">
        <v>1808</v>
      </c>
      <c r="G174" s="5" t="s">
        <v>1809</v>
      </c>
      <c r="J174" s="5" t="s">
        <v>1865</v>
      </c>
    </row>
    <row r="175" spans="1:10">
      <c r="A175" s="5">
        <v>174</v>
      </c>
      <c r="B175" s="5" t="s">
        <v>1207</v>
      </c>
      <c r="C175" s="5" t="s">
        <v>127</v>
      </c>
      <c r="D175" s="5" t="s">
        <v>1810</v>
      </c>
      <c r="E175" s="5" t="s">
        <v>1811</v>
      </c>
      <c r="F175" s="5" t="s">
        <v>1812</v>
      </c>
      <c r="G175" s="5" t="s">
        <v>1813</v>
      </c>
      <c r="J175" s="5" t="s">
        <v>1865</v>
      </c>
    </row>
    <row r="176" spans="1:10">
      <c r="A176" s="5">
        <v>175</v>
      </c>
      <c r="B176" s="5" t="s">
        <v>1207</v>
      </c>
      <c r="C176" s="5" t="s">
        <v>127</v>
      </c>
      <c r="D176" s="5" t="s">
        <v>1814</v>
      </c>
      <c r="E176" s="5" t="s">
        <v>1815</v>
      </c>
      <c r="F176" s="5" t="s">
        <v>1816</v>
      </c>
      <c r="G176" s="5" t="s">
        <v>1700</v>
      </c>
      <c r="J176" s="5" t="s">
        <v>1865</v>
      </c>
    </row>
    <row r="177" spans="1:10">
      <c r="A177" s="5">
        <v>176</v>
      </c>
      <c r="B177" s="5" t="s">
        <v>1207</v>
      </c>
      <c r="C177" s="5" t="s">
        <v>127</v>
      </c>
      <c r="D177" s="5" t="s">
        <v>1817</v>
      </c>
      <c r="E177" s="5" t="s">
        <v>1818</v>
      </c>
      <c r="F177" s="5" t="s">
        <v>1819</v>
      </c>
      <c r="G177" s="5" t="s">
        <v>1348</v>
      </c>
      <c r="H177" s="5" t="s">
        <v>1212</v>
      </c>
      <c r="J177" s="5" t="s">
        <v>1865</v>
      </c>
    </row>
    <row r="178" spans="1:10">
      <c r="A178" s="5">
        <v>177</v>
      </c>
      <c r="B178" s="5" t="s">
        <v>1207</v>
      </c>
      <c r="C178" s="5" t="s">
        <v>127</v>
      </c>
      <c r="D178" s="5" t="s">
        <v>1820</v>
      </c>
      <c r="E178" s="5" t="s">
        <v>1821</v>
      </c>
      <c r="F178" s="5" t="s">
        <v>1822</v>
      </c>
      <c r="G178" s="5" t="s">
        <v>1330</v>
      </c>
      <c r="J178" s="5" t="s">
        <v>1865</v>
      </c>
    </row>
    <row r="179" spans="1:10">
      <c r="A179" s="5">
        <v>178</v>
      </c>
      <c r="B179" s="5" t="s">
        <v>1207</v>
      </c>
      <c r="C179" s="5" t="s">
        <v>127</v>
      </c>
      <c r="D179" s="5" t="s">
        <v>1823</v>
      </c>
      <c r="E179" s="5" t="s">
        <v>1824</v>
      </c>
      <c r="F179" s="5" t="s">
        <v>1825</v>
      </c>
      <c r="G179" s="5" t="s">
        <v>1826</v>
      </c>
      <c r="J179" s="5" t="s">
        <v>1865</v>
      </c>
    </row>
    <row r="180" spans="1:10">
      <c r="A180" s="5">
        <v>179</v>
      </c>
      <c r="B180" s="5" t="s">
        <v>1207</v>
      </c>
      <c r="C180" s="5" t="s">
        <v>127</v>
      </c>
      <c r="D180" s="5" t="s">
        <v>1827</v>
      </c>
      <c r="E180" s="5" t="s">
        <v>1828</v>
      </c>
      <c r="F180" s="5" t="s">
        <v>1829</v>
      </c>
      <c r="G180" s="5" t="s">
        <v>1541</v>
      </c>
      <c r="J180" s="5" t="s">
        <v>1865</v>
      </c>
    </row>
    <row r="181" spans="1:10">
      <c r="A181" s="5">
        <v>180</v>
      </c>
      <c r="B181" s="5" t="s">
        <v>1207</v>
      </c>
      <c r="C181" s="5" t="s">
        <v>127</v>
      </c>
      <c r="D181" s="5" t="s">
        <v>1830</v>
      </c>
      <c r="E181" s="5" t="s">
        <v>1831</v>
      </c>
      <c r="F181" s="5" t="s">
        <v>1832</v>
      </c>
      <c r="G181" s="5" t="s">
        <v>1211</v>
      </c>
      <c r="J181" s="5" t="s">
        <v>1865</v>
      </c>
    </row>
    <row r="182" spans="1:10">
      <c r="A182" s="5">
        <v>181</v>
      </c>
      <c r="B182" s="5" t="s">
        <v>1207</v>
      </c>
      <c r="C182" s="5" t="s">
        <v>127</v>
      </c>
      <c r="D182" s="5" t="s">
        <v>1833</v>
      </c>
      <c r="E182" s="5" t="s">
        <v>1834</v>
      </c>
      <c r="F182" s="5" t="s">
        <v>1835</v>
      </c>
      <c r="G182" s="5" t="s">
        <v>1541</v>
      </c>
      <c r="H182" s="5" t="s">
        <v>1836</v>
      </c>
      <c r="J182" s="5" t="s">
        <v>1865</v>
      </c>
    </row>
    <row r="183" spans="1:10">
      <c r="A183" s="5">
        <v>182</v>
      </c>
      <c r="B183" s="5" t="s">
        <v>1207</v>
      </c>
      <c r="C183" s="5" t="s">
        <v>127</v>
      </c>
      <c r="D183" s="5" t="s">
        <v>1837</v>
      </c>
      <c r="E183" s="5" t="s">
        <v>1838</v>
      </c>
      <c r="F183" s="5" t="s">
        <v>1839</v>
      </c>
      <c r="G183" s="5" t="s">
        <v>1840</v>
      </c>
      <c r="H183" s="5" t="s">
        <v>1841</v>
      </c>
      <c r="J183" s="5" t="s">
        <v>1865</v>
      </c>
    </row>
    <row r="184" spans="1:10">
      <c r="A184" s="5">
        <v>183</v>
      </c>
      <c r="B184" s="5" t="s">
        <v>1207</v>
      </c>
      <c r="C184" s="5" t="s">
        <v>127</v>
      </c>
      <c r="D184" s="5" t="s">
        <v>1842</v>
      </c>
      <c r="E184" s="5" t="s">
        <v>1843</v>
      </c>
      <c r="F184" s="5" t="s">
        <v>1844</v>
      </c>
      <c r="G184" s="5" t="s">
        <v>1216</v>
      </c>
      <c r="J184" s="5" t="s">
        <v>1865</v>
      </c>
    </row>
    <row r="185" spans="1:10">
      <c r="A185" s="5">
        <v>184</v>
      </c>
      <c r="B185" s="5" t="s">
        <v>1207</v>
      </c>
      <c r="C185" s="5" t="s">
        <v>127</v>
      </c>
      <c r="D185" s="5" t="s">
        <v>1845</v>
      </c>
      <c r="E185" s="5" t="s">
        <v>1846</v>
      </c>
      <c r="F185" s="5" t="s">
        <v>1847</v>
      </c>
      <c r="G185" s="5" t="s">
        <v>1285</v>
      </c>
      <c r="J185" s="5" t="s">
        <v>1865</v>
      </c>
    </row>
    <row r="186" spans="1:10">
      <c r="A186" s="5">
        <v>185</v>
      </c>
      <c r="B186" s="5" t="s">
        <v>1207</v>
      </c>
      <c r="C186" s="5" t="s">
        <v>127</v>
      </c>
      <c r="D186" s="5" t="s">
        <v>1848</v>
      </c>
      <c r="E186" s="5" t="s">
        <v>1849</v>
      </c>
      <c r="F186" s="5" t="s">
        <v>1850</v>
      </c>
      <c r="G186" s="5" t="s">
        <v>1285</v>
      </c>
      <c r="J186" s="5" t="s">
        <v>1865</v>
      </c>
    </row>
    <row r="187" spans="1:10">
      <c r="A187" s="5">
        <v>186</v>
      </c>
      <c r="B187" s="5" t="s">
        <v>1207</v>
      </c>
      <c r="C187" s="5" t="s">
        <v>127</v>
      </c>
      <c r="D187" s="5" t="s">
        <v>1851</v>
      </c>
      <c r="E187" s="5" t="s">
        <v>1852</v>
      </c>
      <c r="F187" s="5" t="s">
        <v>1853</v>
      </c>
      <c r="G187" s="5" t="s">
        <v>1854</v>
      </c>
      <c r="J187" s="5" t="s">
        <v>1865</v>
      </c>
    </row>
    <row r="188" spans="1:10">
      <c r="A188" s="5">
        <v>187</v>
      </c>
      <c r="B188" s="5" t="s">
        <v>1207</v>
      </c>
      <c r="C188" s="5" t="s">
        <v>127</v>
      </c>
      <c r="D188" s="5" t="s">
        <v>1855</v>
      </c>
      <c r="E188" s="5" t="s">
        <v>1856</v>
      </c>
      <c r="F188" s="5" t="s">
        <v>1249</v>
      </c>
      <c r="G188" s="5" t="s">
        <v>1809</v>
      </c>
      <c r="J188" s="5" t="s">
        <v>1865</v>
      </c>
    </row>
    <row r="189" spans="1:10">
      <c r="A189" s="5">
        <v>188</v>
      </c>
      <c r="B189" s="5" t="s">
        <v>1207</v>
      </c>
      <c r="C189" s="5" t="s">
        <v>127</v>
      </c>
      <c r="D189" s="5" t="s">
        <v>1857</v>
      </c>
      <c r="E189" s="5" t="s">
        <v>1858</v>
      </c>
      <c r="F189" s="5" t="s">
        <v>1859</v>
      </c>
      <c r="G189" s="5" t="s">
        <v>1860</v>
      </c>
      <c r="H189" s="5" t="s">
        <v>1861</v>
      </c>
      <c r="J189" s="5" t="s">
        <v>1865</v>
      </c>
    </row>
    <row r="190" spans="1:10">
      <c r="A190" s="5">
        <v>189</v>
      </c>
      <c r="B190" s="5" t="s">
        <v>1207</v>
      </c>
      <c r="C190" s="5" t="s">
        <v>127</v>
      </c>
      <c r="D190" s="5" t="s">
        <v>1862</v>
      </c>
      <c r="E190" s="5" t="s">
        <v>1863</v>
      </c>
      <c r="F190" s="5" t="s">
        <v>1864</v>
      </c>
      <c r="G190" s="5" t="s">
        <v>1392</v>
      </c>
      <c r="J190" s="5" t="s">
        <v>1865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6"/>
  <sheetViews>
    <sheetView showGridLines="0" topLeftCell="C3" zoomScale="80" zoomScaleNormal="80"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514</v>
      </c>
      <c r="L1" s="360" t="s">
        <v>400</v>
      </c>
      <c r="M1" s="395" t="s">
        <v>513</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58" t="s">
        <v>396</v>
      </c>
      <c r="E4" s="1159"/>
      <c r="F4" s="1159"/>
      <c r="G4" s="1159"/>
      <c r="H4" s="1160"/>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61"/>
      <c r="E6" s="1161"/>
      <c r="F6" s="1162" t="s">
        <v>83</v>
      </c>
      <c r="G6" s="1162"/>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63" t="s">
        <v>16</v>
      </c>
      <c r="E8" s="1163"/>
      <c r="F8" s="1163" t="s">
        <v>397</v>
      </c>
      <c r="G8" s="1163"/>
      <c r="H8" s="1163"/>
      <c r="I8" s="1164" t="s">
        <v>398</v>
      </c>
      <c r="J8" s="1164"/>
      <c r="K8" s="1164"/>
      <c r="L8" s="1164"/>
      <c r="M8" s="211"/>
      <c r="N8" s="211"/>
      <c r="O8" s="211"/>
      <c r="P8" s="211"/>
      <c r="Q8" s="359"/>
      <c r="R8" s="211"/>
      <c r="S8" s="356"/>
      <c r="T8" s="356"/>
      <c r="U8" s="356"/>
      <c r="V8" s="356"/>
    </row>
    <row r="9" spans="1:256" s="126" customFormat="1" ht="20.25" customHeight="1">
      <c r="A9" s="125"/>
      <c r="B9" s="36"/>
      <c r="C9" s="229"/>
      <c r="D9" s="239" t="s">
        <v>91</v>
      </c>
      <c r="E9" s="239" t="s">
        <v>399</v>
      </c>
      <c r="F9" s="1154" t="s">
        <v>91</v>
      </c>
      <c r="G9" s="1155"/>
      <c r="H9" s="240" t="s">
        <v>399</v>
      </c>
      <c r="I9" s="1156" t="s">
        <v>91</v>
      </c>
      <c r="J9" s="1156"/>
      <c r="K9" s="240" t="s">
        <v>399</v>
      </c>
      <c r="L9" s="240" t="s">
        <v>400</v>
      </c>
      <c r="M9" s="211"/>
      <c r="N9" s="211"/>
      <c r="O9" s="211"/>
      <c r="P9" s="211"/>
      <c r="Q9" s="359"/>
      <c r="R9" s="211"/>
      <c r="S9" s="356"/>
      <c r="T9" s="356"/>
      <c r="U9" s="356"/>
      <c r="V9" s="356"/>
    </row>
    <row r="10" spans="1:256" ht="12" customHeight="1">
      <c r="C10" s="248"/>
      <c r="D10" s="354" t="s">
        <v>92</v>
      </c>
      <c r="E10" s="354" t="s">
        <v>48</v>
      </c>
      <c r="F10" s="1157" t="s">
        <v>49</v>
      </c>
      <c r="G10" s="1157"/>
      <c r="H10" s="354" t="s">
        <v>50</v>
      </c>
      <c r="I10" s="1157" t="s">
        <v>67</v>
      </c>
      <c r="J10" s="1157"/>
      <c r="K10" s="354" t="s">
        <v>68</v>
      </c>
      <c r="L10" s="354" t="s">
        <v>182</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519</v>
      </c>
      <c r="N11" s="211"/>
      <c r="O11" s="211"/>
      <c r="P11" s="211" t="s">
        <v>517</v>
      </c>
      <c r="Q11" s="359" t="s">
        <v>518</v>
      </c>
      <c r="R11" s="211" t="s">
        <v>582</v>
      </c>
      <c r="S11" s="356"/>
      <c r="T11" s="356"/>
      <c r="U11" s="356"/>
      <c r="V11" s="356"/>
    </row>
    <row r="12" spans="1:256" s="264" customFormat="1" ht="0.95" customHeight="1">
      <c r="A12" s="89"/>
      <c r="B12" s="186" t="s">
        <v>404</v>
      </c>
      <c r="C12" s="1167"/>
      <c r="D12" s="1163">
        <v>1</v>
      </c>
      <c r="E12" s="1168" t="s">
        <v>1875</v>
      </c>
      <c r="F12" s="1103"/>
      <c r="G12" s="1098">
        <v>0</v>
      </c>
      <c r="H12" s="357"/>
      <c r="I12" s="249"/>
      <c r="J12" s="394" t="s">
        <v>516</v>
      </c>
      <c r="K12" s="733"/>
      <c r="L12" s="265"/>
      <c r="M12" s="829">
        <f t="shared" ref="M12:M20" si="0">mergeValue(H12)</f>
        <v>0</v>
      </c>
      <c r="N12" s="1008"/>
      <c r="O12" s="1008"/>
      <c r="P12" s="829" t="str">
        <f>IF(ISERROR(MATCH(Q12,MODesc,0)),"n","y")</f>
        <v>y</v>
      </c>
      <c r="Q12" s="1008" t="s">
        <v>1875</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404</v>
      </c>
      <c r="C13" s="1167"/>
      <c r="D13" s="1163"/>
      <c r="E13" s="1169"/>
      <c r="F13" s="1170"/>
      <c r="G13" s="1163">
        <v>1</v>
      </c>
      <c r="H13" s="1165" t="s">
        <v>774</v>
      </c>
      <c r="I13" s="249"/>
      <c r="J13" s="394" t="s">
        <v>516</v>
      </c>
      <c r="K13" s="733"/>
      <c r="L13" s="265"/>
      <c r="M13" s="829" t="str">
        <f t="shared" si="0"/>
        <v>Бокситогорский муниципальный район</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404</v>
      </c>
      <c r="C14" s="1167"/>
      <c r="D14" s="1163"/>
      <c r="E14" s="1169"/>
      <c r="F14" s="1171"/>
      <c r="G14" s="1163"/>
      <c r="H14" s="1166"/>
      <c r="I14" s="1126"/>
      <c r="J14" s="1098">
        <v>1</v>
      </c>
      <c r="K14" s="1102" t="s">
        <v>776</v>
      </c>
      <c r="L14" s="246" t="s">
        <v>777</v>
      </c>
      <c r="M14" s="829" t="str">
        <f t="shared" si="0"/>
        <v>Бокситогорский муниципальный район</v>
      </c>
      <c r="N14" s="1008"/>
      <c r="O14" s="1008"/>
      <c r="P14" s="1008"/>
      <c r="Q14" s="1008"/>
      <c r="R14" s="829" t="str">
        <f>K14&amp;" ("&amp;L14&amp;")"</f>
        <v>Бокситогорское (41603101)</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264" customFormat="1" ht="0.95" customHeight="1">
      <c r="A15" s="89"/>
      <c r="B15" s="186" t="s">
        <v>404</v>
      </c>
      <c r="C15" s="1167"/>
      <c r="D15" s="1163">
        <v>2</v>
      </c>
      <c r="E15" s="1168" t="s">
        <v>1876</v>
      </c>
      <c r="F15" s="1103"/>
      <c r="G15" s="1098">
        <v>0</v>
      </c>
      <c r="H15" s="357"/>
      <c r="I15" s="249"/>
      <c r="J15" s="394" t="s">
        <v>516</v>
      </c>
      <c r="K15" s="733"/>
      <c r="L15" s="265"/>
      <c r="M15" s="829">
        <f t="shared" si="0"/>
        <v>0</v>
      </c>
      <c r="N15" s="1008"/>
      <c r="O15" s="1008"/>
      <c r="P15" s="829" t="str">
        <f>IF(ISERROR(MATCH(Q15,MODesc,0)),"n","y")</f>
        <v>y</v>
      </c>
      <c r="Q15" s="1008" t="s">
        <v>1876</v>
      </c>
      <c r="R15" s="829" t="str">
        <f>K15&amp;"("&amp;L15&amp;")"</f>
        <v>()</v>
      </c>
      <c r="S15" s="186"/>
      <c r="T15" s="186"/>
      <c r="U15" s="247"/>
      <c r="V15" s="186"/>
      <c r="W15" s="186"/>
      <c r="X15" s="186"/>
      <c r="Y15" s="263"/>
      <c r="Z15" s="263"/>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263"/>
      <c r="BW15" s="263"/>
      <c r="BX15" s="263"/>
      <c r="BY15" s="263"/>
      <c r="BZ15" s="263"/>
      <c r="CA15" s="263"/>
      <c r="CB15" s="263"/>
      <c r="CC15" s="263"/>
      <c r="CD15" s="263"/>
      <c r="CE15" s="263"/>
    </row>
    <row r="16" spans="1:256" s="264" customFormat="1" ht="0.95" customHeight="1">
      <c r="A16" s="89"/>
      <c r="B16" s="186" t="s">
        <v>404</v>
      </c>
      <c r="C16" s="1167"/>
      <c r="D16" s="1163"/>
      <c r="E16" s="1169"/>
      <c r="F16" s="1170"/>
      <c r="G16" s="1163">
        <v>1</v>
      </c>
      <c r="H16" s="1165" t="s">
        <v>774</v>
      </c>
      <c r="I16" s="249"/>
      <c r="J16" s="394" t="s">
        <v>516</v>
      </c>
      <c r="K16" s="733"/>
      <c r="L16" s="265"/>
      <c r="M16" s="829" t="str">
        <f t="shared" si="0"/>
        <v>Бокситогорский муниципальный район</v>
      </c>
      <c r="N16" s="1008"/>
      <c r="O16" s="1008"/>
      <c r="P16" s="1008"/>
      <c r="Q16" s="1008"/>
      <c r="R16" s="829" t="str">
        <f>K16&amp;"("&amp;L16&amp;")"</f>
        <v>()</v>
      </c>
      <c r="S16" s="186"/>
      <c r="T16" s="186"/>
      <c r="U16" s="247"/>
      <c r="V16" s="186"/>
      <c r="W16" s="186"/>
      <c r="X16" s="186"/>
      <c r="Y16" s="263"/>
      <c r="Z16" s="263"/>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6"/>
      <c r="BJ16" s="596"/>
      <c r="BK16" s="596"/>
      <c r="BL16" s="596"/>
      <c r="BM16" s="596"/>
      <c r="BN16" s="596"/>
      <c r="BO16" s="596"/>
      <c r="BP16" s="596"/>
      <c r="BQ16" s="596"/>
      <c r="BR16" s="596"/>
      <c r="BS16" s="596"/>
      <c r="BT16" s="596"/>
      <c r="BU16" s="596"/>
      <c r="BV16" s="263"/>
      <c r="BW16" s="263"/>
      <c r="BX16" s="263"/>
      <c r="BY16" s="263"/>
      <c r="BZ16" s="263"/>
      <c r="CA16" s="263"/>
      <c r="CB16" s="263"/>
      <c r="CC16" s="263"/>
      <c r="CD16" s="263"/>
      <c r="CE16" s="263"/>
    </row>
    <row r="17" spans="1:83" s="264" customFormat="1" ht="15" customHeight="1">
      <c r="A17" s="89"/>
      <c r="B17" s="186" t="s">
        <v>404</v>
      </c>
      <c r="C17" s="1167"/>
      <c r="D17" s="1163"/>
      <c r="E17" s="1169"/>
      <c r="F17" s="1171"/>
      <c r="G17" s="1163"/>
      <c r="H17" s="1166"/>
      <c r="I17" s="1126"/>
      <c r="J17" s="1098">
        <v>1</v>
      </c>
      <c r="K17" s="1102" t="s">
        <v>778</v>
      </c>
      <c r="L17" s="246" t="s">
        <v>779</v>
      </c>
      <c r="M17" s="829" t="str">
        <f t="shared" si="0"/>
        <v>Бокситогорский муниципальный район</v>
      </c>
      <c r="N17" s="1008"/>
      <c r="O17" s="1008"/>
      <c r="P17" s="1008"/>
      <c r="Q17" s="1008"/>
      <c r="R17" s="829" t="str">
        <f>K17&amp;" ("&amp;L17&amp;")"</f>
        <v>Большедворское (41603412)</v>
      </c>
      <c r="S17" s="186"/>
      <c r="T17" s="186"/>
      <c r="U17" s="247"/>
      <c r="V17" s="186"/>
      <c r="W17" s="186"/>
      <c r="X17" s="186"/>
      <c r="Y17" s="263"/>
      <c r="Z17" s="263"/>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263"/>
      <c r="BW17" s="263"/>
      <c r="BX17" s="263"/>
      <c r="BY17" s="263"/>
      <c r="BZ17" s="263"/>
      <c r="CA17" s="263"/>
      <c r="CB17" s="263"/>
      <c r="CC17" s="263"/>
      <c r="CD17" s="263"/>
      <c r="CE17" s="263"/>
    </row>
    <row r="18" spans="1:83" s="264" customFormat="1" ht="0.95" customHeight="1">
      <c r="A18" s="89"/>
      <c r="B18" s="186" t="s">
        <v>404</v>
      </c>
      <c r="C18" s="1167"/>
      <c r="D18" s="1163">
        <v>3</v>
      </c>
      <c r="E18" s="1168" t="s">
        <v>1877</v>
      </c>
      <c r="F18" s="1103"/>
      <c r="G18" s="1098">
        <v>0</v>
      </c>
      <c r="H18" s="357"/>
      <c r="I18" s="249"/>
      <c r="J18" s="394" t="s">
        <v>516</v>
      </c>
      <c r="K18" s="733"/>
      <c r="L18" s="265"/>
      <c r="M18" s="829">
        <f t="shared" si="0"/>
        <v>0</v>
      </c>
      <c r="N18" s="1008"/>
      <c r="O18" s="1008"/>
      <c r="P18" s="829" t="str">
        <f>IF(ISERROR(MATCH(Q18,MODesc,0)),"n","y")</f>
        <v>y</v>
      </c>
      <c r="Q18" s="1008" t="s">
        <v>1877</v>
      </c>
      <c r="R18" s="829" t="str">
        <f>K18&amp;"("&amp;L18&amp;")"</f>
        <v>()</v>
      </c>
      <c r="S18" s="186"/>
      <c r="T18" s="186"/>
      <c r="U18" s="247"/>
      <c r="V18" s="186"/>
      <c r="W18" s="186"/>
      <c r="X18" s="186"/>
      <c r="Y18" s="263"/>
      <c r="Z18" s="263"/>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6"/>
      <c r="BJ18" s="596"/>
      <c r="BK18" s="596"/>
      <c r="BL18" s="596"/>
      <c r="BM18" s="596"/>
      <c r="BN18" s="596"/>
      <c r="BO18" s="596"/>
      <c r="BP18" s="596"/>
      <c r="BQ18" s="596"/>
      <c r="BR18" s="596"/>
      <c r="BS18" s="596"/>
      <c r="BT18" s="596"/>
      <c r="BU18" s="596"/>
      <c r="BV18" s="263"/>
      <c r="BW18" s="263"/>
      <c r="BX18" s="263"/>
      <c r="BY18" s="263"/>
      <c r="BZ18" s="263"/>
      <c r="CA18" s="263"/>
      <c r="CB18" s="263"/>
      <c r="CC18" s="263"/>
      <c r="CD18" s="263"/>
      <c r="CE18" s="263"/>
    </row>
    <row r="19" spans="1:83" s="264" customFormat="1" ht="0.95" customHeight="1">
      <c r="A19" s="89"/>
      <c r="B19" s="186" t="s">
        <v>404</v>
      </c>
      <c r="C19" s="1167"/>
      <c r="D19" s="1163"/>
      <c r="E19" s="1169"/>
      <c r="F19" s="1170"/>
      <c r="G19" s="1163">
        <v>1</v>
      </c>
      <c r="H19" s="1165" t="s">
        <v>774</v>
      </c>
      <c r="I19" s="249"/>
      <c r="J19" s="394" t="s">
        <v>516</v>
      </c>
      <c r="K19" s="733"/>
      <c r="L19" s="265"/>
      <c r="M19" s="829" t="str">
        <f t="shared" si="0"/>
        <v>Бокситогорский муниципальный район</v>
      </c>
      <c r="N19" s="1008"/>
      <c r="O19" s="1008"/>
      <c r="P19" s="1008"/>
      <c r="Q19" s="1008"/>
      <c r="R19" s="829" t="str">
        <f>K19&amp;"("&amp;L19&amp;")"</f>
        <v>()</v>
      </c>
      <c r="S19" s="186"/>
      <c r="T19" s="186"/>
      <c r="U19" s="247"/>
      <c r="V19" s="186"/>
      <c r="W19" s="186"/>
      <c r="X19" s="186"/>
      <c r="Y19" s="263"/>
      <c r="Z19" s="263"/>
      <c r="AA19" s="596"/>
      <c r="AB19" s="596"/>
      <c r="AC19" s="596"/>
      <c r="AD19" s="596"/>
      <c r="AE19" s="596"/>
      <c r="AF19" s="596"/>
      <c r="AG19" s="596"/>
      <c r="AH19" s="596"/>
      <c r="AI19" s="596"/>
      <c r="AJ19" s="596"/>
      <c r="AK19" s="596"/>
      <c r="AL19" s="596"/>
      <c r="AM19" s="596"/>
      <c r="AN19" s="596"/>
      <c r="AO19" s="596"/>
      <c r="AP19" s="596"/>
      <c r="AQ19" s="596"/>
      <c r="AR19" s="596"/>
      <c r="AS19" s="596"/>
      <c r="AT19" s="596"/>
      <c r="AU19" s="596"/>
      <c r="AV19" s="596"/>
      <c r="AW19" s="596"/>
      <c r="AX19" s="596"/>
      <c r="AY19" s="596"/>
      <c r="AZ19" s="596"/>
      <c r="BA19" s="596"/>
      <c r="BB19" s="596"/>
      <c r="BC19" s="596"/>
      <c r="BD19" s="596"/>
      <c r="BE19" s="596"/>
      <c r="BF19" s="596"/>
      <c r="BG19" s="596"/>
      <c r="BH19" s="596"/>
      <c r="BI19" s="596"/>
      <c r="BJ19" s="596"/>
      <c r="BK19" s="596"/>
      <c r="BL19" s="596"/>
      <c r="BM19" s="596"/>
      <c r="BN19" s="596"/>
      <c r="BO19" s="596"/>
      <c r="BP19" s="596"/>
      <c r="BQ19" s="596"/>
      <c r="BR19" s="596"/>
      <c r="BS19" s="596"/>
      <c r="BT19" s="596"/>
      <c r="BU19" s="596"/>
      <c r="BV19" s="263"/>
      <c r="BW19" s="263"/>
      <c r="BX19" s="263"/>
      <c r="BY19" s="263"/>
      <c r="BZ19" s="263"/>
      <c r="CA19" s="263"/>
      <c r="CB19" s="263"/>
      <c r="CC19" s="263"/>
      <c r="CD19" s="263"/>
      <c r="CE19" s="263"/>
    </row>
    <row r="20" spans="1:83" s="264" customFormat="1" ht="15" customHeight="1">
      <c r="A20" s="89"/>
      <c r="B20" s="186" t="s">
        <v>404</v>
      </c>
      <c r="C20" s="1167"/>
      <c r="D20" s="1163"/>
      <c r="E20" s="1169"/>
      <c r="F20" s="1171"/>
      <c r="G20" s="1163"/>
      <c r="H20" s="1166"/>
      <c r="I20" s="1126"/>
      <c r="J20" s="1098">
        <v>1</v>
      </c>
      <c r="K20" s="1102" t="s">
        <v>780</v>
      </c>
      <c r="L20" s="246" t="s">
        <v>781</v>
      </c>
      <c r="M20" s="829" t="str">
        <f t="shared" si="0"/>
        <v>Бокситогорский муниципальный район</v>
      </c>
      <c r="N20" s="1008"/>
      <c r="O20" s="1008"/>
      <c r="P20" s="1008"/>
      <c r="Q20" s="1008"/>
      <c r="R20" s="829" t="str">
        <f>K20&amp;" ("&amp;L20&amp;")"</f>
        <v>Борское (41603416)</v>
      </c>
      <c r="S20" s="186"/>
      <c r="T20" s="186"/>
      <c r="U20" s="247"/>
      <c r="V20" s="186"/>
      <c r="W20" s="186"/>
      <c r="X20" s="186"/>
      <c r="Y20" s="263"/>
      <c r="Z20" s="263"/>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263"/>
      <c r="BW20" s="263"/>
      <c r="BX20" s="263"/>
      <c r="BY20" s="263"/>
      <c r="BZ20" s="263"/>
      <c r="CA20" s="263"/>
      <c r="CB20" s="263"/>
      <c r="CC20" s="263"/>
      <c r="CD20" s="263"/>
      <c r="CE20" s="263"/>
    </row>
    <row r="21" spans="1:83" s="126" customFormat="1" ht="0.95" customHeight="1">
      <c r="A21" s="36"/>
      <c r="B21" s="36" t="s">
        <v>401</v>
      </c>
      <c r="C21" s="229"/>
      <c r="D21" s="249"/>
      <c r="E21" s="203"/>
      <c r="F21" s="251"/>
      <c r="G21" s="251"/>
      <c r="H21" s="251"/>
      <c r="I21" s="251"/>
      <c r="J21" s="251"/>
      <c r="K21" s="251"/>
      <c r="L21" s="252"/>
      <c r="M21" s="399"/>
      <c r="N21" s="211"/>
      <c r="O21" s="211"/>
      <c r="P21" s="211"/>
      <c r="Q21" s="359" t="s">
        <v>19</v>
      </c>
      <c r="R21" s="211"/>
      <c r="S21" s="356"/>
      <c r="T21" s="356"/>
      <c r="U21" s="356"/>
      <c r="V21" s="356"/>
    </row>
    <row r="22" spans="1:83" s="126" customFormat="1" ht="21" customHeight="1">
      <c r="A22" s="125"/>
      <c r="B22" s="36"/>
      <c r="C22" s="231"/>
      <c r="D22" s="253"/>
      <c r="E22" s="253"/>
      <c r="F22" s="253"/>
      <c r="G22" s="253"/>
      <c r="H22" s="253"/>
      <c r="I22" s="253"/>
      <c r="J22" s="253"/>
      <c r="K22" s="253"/>
      <c r="L22" s="253"/>
      <c r="M22" s="211"/>
      <c r="N22" s="211"/>
      <c r="O22" s="211"/>
      <c r="P22" s="211"/>
      <c r="Q22" s="359"/>
      <c r="R22" s="211"/>
      <c r="S22" s="356"/>
      <c r="T22" s="356"/>
      <c r="U22" s="356"/>
      <c r="V22" s="356"/>
    </row>
    <row r="23" spans="1:83" s="126" customFormat="1">
      <c r="A23" s="125"/>
      <c r="B23" s="36"/>
      <c r="C23" s="231"/>
      <c r="D23" s="36"/>
      <c r="E23" s="36"/>
      <c r="F23" s="36"/>
      <c r="G23" s="36"/>
      <c r="H23" s="36"/>
      <c r="I23" s="36"/>
      <c r="J23" s="36"/>
      <c r="K23" s="36"/>
      <c r="L23" s="36"/>
      <c r="M23" s="211"/>
      <c r="N23" s="211"/>
      <c r="O23" s="211"/>
      <c r="P23" s="211"/>
      <c r="Q23" s="359"/>
      <c r="R23" s="211"/>
      <c r="S23" s="356"/>
      <c r="T23" s="356"/>
      <c r="U23" s="356"/>
      <c r="V23" s="356"/>
    </row>
    <row r="24" spans="1:83" s="126" customFormat="1" ht="0.75" customHeight="1">
      <c r="A24" s="125"/>
      <c r="B24" s="36"/>
      <c r="C24" s="231"/>
      <c r="D24" s="36"/>
      <c r="E24" s="36"/>
      <c r="F24" s="36"/>
      <c r="G24" s="36"/>
      <c r="H24" s="36"/>
      <c r="I24" s="36"/>
      <c r="J24" s="36"/>
      <c r="K24" s="36"/>
      <c r="L24" s="36"/>
      <c r="M24" s="211"/>
      <c r="N24" s="211"/>
      <c r="O24" s="211"/>
      <c r="P24" s="211"/>
      <c r="Q24" s="359"/>
      <c r="R24" s="211"/>
      <c r="S24" s="356"/>
      <c r="T24" s="356"/>
      <c r="U24" s="356"/>
      <c r="V24" s="356"/>
    </row>
    <row r="25" spans="1:83" s="255" customFormat="1" ht="10.5">
      <c r="A25" s="254"/>
      <c r="C25" s="256"/>
      <c r="D25" s="257"/>
      <c r="E25" s="257"/>
      <c r="M25" s="211"/>
      <c r="N25" s="211"/>
      <c r="O25" s="211"/>
      <c r="P25" s="211"/>
      <c r="Q25" s="359"/>
      <c r="R25" s="211"/>
      <c r="S25" s="356"/>
      <c r="T25" s="356"/>
      <c r="U25" s="356"/>
      <c r="V25" s="356"/>
    </row>
    <row r="26" spans="1:83" s="255" customFormat="1" ht="10.5">
      <c r="A26" s="254"/>
      <c r="C26" s="256"/>
      <c r="D26" s="257"/>
      <c r="E26" s="257"/>
      <c r="M26" s="211"/>
      <c r="N26" s="211"/>
      <c r="O26" s="211"/>
      <c r="P26" s="211"/>
      <c r="Q26" s="359"/>
      <c r="R26" s="211"/>
      <c r="S26" s="356"/>
      <c r="T26" s="356"/>
      <c r="U26" s="356"/>
      <c r="V26" s="356"/>
    </row>
  </sheetData>
  <sheetProtection password="FA9C" sheet="1" objects="1" scenarios="1" formatColumns="0" formatRows="0"/>
  <mergeCells count="28">
    <mergeCell ref="H19:H20"/>
    <mergeCell ref="C18:C20"/>
    <mergeCell ref="D18:D20"/>
    <mergeCell ref="E18:E20"/>
    <mergeCell ref="F19:F20"/>
    <mergeCell ref="G19:G20"/>
    <mergeCell ref="H13:H14"/>
    <mergeCell ref="C15:C17"/>
    <mergeCell ref="D15:D17"/>
    <mergeCell ref="E15:E17"/>
    <mergeCell ref="F16:F17"/>
    <mergeCell ref="G16:G17"/>
    <mergeCell ref="H16:H17"/>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8 E15 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206"/>
  <sheetViews>
    <sheetView showGridLines="0" workbookViewId="0"/>
  </sheetViews>
  <sheetFormatPr defaultRowHeight="11.25"/>
  <cols>
    <col min="1" max="1" width="9.140625" style="1056"/>
  </cols>
  <sheetData>
    <row r="1" spans="1:4">
      <c r="A1" s="1056" t="s">
        <v>1183</v>
      </c>
      <c r="B1" s="1056" t="s">
        <v>513</v>
      </c>
      <c r="C1" s="1056" t="s">
        <v>514</v>
      </c>
      <c r="D1" s="1056" t="s">
        <v>1182</v>
      </c>
    </row>
    <row r="2" spans="1:4">
      <c r="A2" s="1056">
        <v>1</v>
      </c>
      <c r="B2" s="1056" t="s">
        <v>774</v>
      </c>
      <c r="C2" s="1056" t="s">
        <v>774</v>
      </c>
      <c r="D2" s="1056" t="s">
        <v>775</v>
      </c>
    </row>
    <row r="3" spans="1:4">
      <c r="A3" s="1056">
        <v>2</v>
      </c>
      <c r="B3" s="1056" t="s">
        <v>774</v>
      </c>
      <c r="C3" s="1056" t="s">
        <v>776</v>
      </c>
      <c r="D3" s="1056" t="s">
        <v>777</v>
      </c>
    </row>
    <row r="4" spans="1:4">
      <c r="A4" s="1056">
        <v>3</v>
      </c>
      <c r="B4" s="1056" t="s">
        <v>774</v>
      </c>
      <c r="C4" s="1056" t="s">
        <v>778</v>
      </c>
      <c r="D4" s="1056" t="s">
        <v>779</v>
      </c>
    </row>
    <row r="5" spans="1:4">
      <c r="A5" s="1056">
        <v>4</v>
      </c>
      <c r="B5" s="1056" t="s">
        <v>774</v>
      </c>
      <c r="C5" s="1056" t="s">
        <v>780</v>
      </c>
      <c r="D5" s="1056" t="s">
        <v>781</v>
      </c>
    </row>
    <row r="6" spans="1:4">
      <c r="A6" s="1056">
        <v>5</v>
      </c>
      <c r="B6" s="1056" t="s">
        <v>774</v>
      </c>
      <c r="C6" s="1056" t="s">
        <v>782</v>
      </c>
      <c r="D6" s="1056" t="s">
        <v>783</v>
      </c>
    </row>
    <row r="7" spans="1:4">
      <c r="A7" s="1056">
        <v>6</v>
      </c>
      <c r="B7" s="1056" t="s">
        <v>774</v>
      </c>
      <c r="C7" s="1056" t="s">
        <v>784</v>
      </c>
      <c r="D7" s="1056" t="s">
        <v>785</v>
      </c>
    </row>
    <row r="8" spans="1:4">
      <c r="A8" s="1056">
        <v>7</v>
      </c>
      <c r="B8" s="1056" t="s">
        <v>774</v>
      </c>
      <c r="C8" s="1056" t="s">
        <v>786</v>
      </c>
      <c r="D8" s="1056" t="s">
        <v>787</v>
      </c>
    </row>
    <row r="9" spans="1:4">
      <c r="A9" s="1056">
        <v>8</v>
      </c>
      <c r="B9" s="1056" t="s">
        <v>774</v>
      </c>
      <c r="C9" s="1056" t="s">
        <v>788</v>
      </c>
      <c r="D9" s="1056" t="s">
        <v>789</v>
      </c>
    </row>
    <row r="10" spans="1:4">
      <c r="A10" s="1056">
        <v>9</v>
      </c>
      <c r="B10" s="1056" t="s">
        <v>790</v>
      </c>
      <c r="C10" s="1056" t="s">
        <v>792</v>
      </c>
      <c r="D10" s="1056" t="s">
        <v>793</v>
      </c>
    </row>
    <row r="11" spans="1:4">
      <c r="A11" s="1056">
        <v>10</v>
      </c>
      <c r="B11" s="1056" t="s">
        <v>790</v>
      </c>
      <c r="C11" s="1056" t="s">
        <v>794</v>
      </c>
      <c r="D11" s="1056" t="s">
        <v>795</v>
      </c>
    </row>
    <row r="12" spans="1:4">
      <c r="A12" s="1056">
        <v>11</v>
      </c>
      <c r="B12" s="1056" t="s">
        <v>790</v>
      </c>
      <c r="C12" s="1056" t="s">
        <v>790</v>
      </c>
      <c r="D12" s="1056" t="s">
        <v>791</v>
      </c>
    </row>
    <row r="13" spans="1:4">
      <c r="A13" s="1056">
        <v>12</v>
      </c>
      <c r="B13" s="1056" t="s">
        <v>790</v>
      </c>
      <c r="C13" s="1056" t="s">
        <v>796</v>
      </c>
      <c r="D13" s="1056" t="s">
        <v>797</v>
      </c>
    </row>
    <row r="14" spans="1:4">
      <c r="A14" s="1056">
        <v>13</v>
      </c>
      <c r="B14" s="1056" t="s">
        <v>790</v>
      </c>
      <c r="C14" s="1056" t="s">
        <v>798</v>
      </c>
      <c r="D14" s="1056" t="s">
        <v>799</v>
      </c>
    </row>
    <row r="15" spans="1:4">
      <c r="A15" s="1056">
        <v>14</v>
      </c>
      <c r="B15" s="1056" t="s">
        <v>790</v>
      </c>
      <c r="C15" s="1056" t="s">
        <v>800</v>
      </c>
      <c r="D15" s="1056" t="s">
        <v>801</v>
      </c>
    </row>
    <row r="16" spans="1:4">
      <c r="A16" s="1056">
        <v>15</v>
      </c>
      <c r="B16" s="1056" t="s">
        <v>790</v>
      </c>
      <c r="C16" s="1056" t="s">
        <v>802</v>
      </c>
      <c r="D16" s="1056" t="s">
        <v>803</v>
      </c>
    </row>
    <row r="17" spans="1:4">
      <c r="A17" s="1056">
        <v>16</v>
      </c>
      <c r="B17" s="1056" t="s">
        <v>790</v>
      </c>
      <c r="C17" s="1056" t="s">
        <v>804</v>
      </c>
      <c r="D17" s="1056" t="s">
        <v>805</v>
      </c>
    </row>
    <row r="18" spans="1:4">
      <c r="A18" s="1056">
        <v>17</v>
      </c>
      <c r="B18" s="1056" t="s">
        <v>806</v>
      </c>
      <c r="C18" s="1056" t="s">
        <v>808</v>
      </c>
      <c r="D18" s="1056" t="s">
        <v>809</v>
      </c>
    </row>
    <row r="19" spans="1:4">
      <c r="A19" s="1056">
        <v>18</v>
      </c>
      <c r="B19" s="1056" t="s">
        <v>806</v>
      </c>
      <c r="C19" s="1056" t="s">
        <v>806</v>
      </c>
      <c r="D19" s="1056" t="s">
        <v>807</v>
      </c>
    </row>
    <row r="20" spans="1:4">
      <c r="A20" s="1056">
        <v>19</v>
      </c>
      <c r="B20" s="1056" t="s">
        <v>806</v>
      </c>
      <c r="C20" s="1056" t="s">
        <v>810</v>
      </c>
      <c r="D20" s="1056" t="s">
        <v>811</v>
      </c>
    </row>
    <row r="21" spans="1:4">
      <c r="A21" s="1056">
        <v>20</v>
      </c>
      <c r="B21" s="1056" t="s">
        <v>806</v>
      </c>
      <c r="C21" s="1056" t="s">
        <v>812</v>
      </c>
      <c r="D21" s="1056" t="s">
        <v>813</v>
      </c>
    </row>
    <row r="22" spans="1:4">
      <c r="A22" s="1056">
        <v>21</v>
      </c>
      <c r="B22" s="1056" t="s">
        <v>806</v>
      </c>
      <c r="C22" s="1056" t="s">
        <v>814</v>
      </c>
      <c r="D22" s="1056" t="s">
        <v>815</v>
      </c>
    </row>
    <row r="23" spans="1:4">
      <c r="A23" s="1056">
        <v>22</v>
      </c>
      <c r="B23" s="1056" t="s">
        <v>806</v>
      </c>
      <c r="C23" s="1056" t="s">
        <v>816</v>
      </c>
      <c r="D23" s="1056" t="s">
        <v>817</v>
      </c>
    </row>
    <row r="24" spans="1:4">
      <c r="A24" s="1056">
        <v>23</v>
      </c>
      <c r="B24" s="1056" t="s">
        <v>806</v>
      </c>
      <c r="C24" s="1056" t="s">
        <v>818</v>
      </c>
      <c r="D24" s="1056" t="s">
        <v>819</v>
      </c>
    </row>
    <row r="25" spans="1:4">
      <c r="A25" s="1056">
        <v>24</v>
      </c>
      <c r="B25" s="1056" t="s">
        <v>806</v>
      </c>
      <c r="C25" s="1056" t="s">
        <v>820</v>
      </c>
      <c r="D25" s="1056" t="s">
        <v>821</v>
      </c>
    </row>
    <row r="26" spans="1:4">
      <c r="A26" s="1056">
        <v>25</v>
      </c>
      <c r="B26" s="1056" t="s">
        <v>806</v>
      </c>
      <c r="C26" s="1056" t="s">
        <v>822</v>
      </c>
      <c r="D26" s="1056" t="s">
        <v>823</v>
      </c>
    </row>
    <row r="27" spans="1:4">
      <c r="A27" s="1056">
        <v>26</v>
      </c>
      <c r="B27" s="1056" t="s">
        <v>806</v>
      </c>
      <c r="C27" s="1056" t="s">
        <v>824</v>
      </c>
      <c r="D27" s="1056" t="s">
        <v>825</v>
      </c>
    </row>
    <row r="28" spans="1:4">
      <c r="A28" s="1056">
        <v>27</v>
      </c>
      <c r="B28" s="1056" t="s">
        <v>806</v>
      </c>
      <c r="C28" s="1056" t="s">
        <v>826</v>
      </c>
      <c r="D28" s="1056" t="s">
        <v>827</v>
      </c>
    </row>
    <row r="29" spans="1:4">
      <c r="A29" s="1056">
        <v>28</v>
      </c>
      <c r="B29" s="1056" t="s">
        <v>806</v>
      </c>
      <c r="C29" s="1056" t="s">
        <v>828</v>
      </c>
      <c r="D29" s="1056" t="s">
        <v>829</v>
      </c>
    </row>
    <row r="30" spans="1:4">
      <c r="A30" s="1056">
        <v>29</v>
      </c>
      <c r="B30" s="1056" t="s">
        <v>806</v>
      </c>
      <c r="C30" s="1056" t="s">
        <v>830</v>
      </c>
      <c r="D30" s="1056" t="s">
        <v>831</v>
      </c>
    </row>
    <row r="31" spans="1:4">
      <c r="A31" s="1056">
        <v>30</v>
      </c>
      <c r="B31" s="1056" t="s">
        <v>806</v>
      </c>
      <c r="C31" s="1056" t="s">
        <v>832</v>
      </c>
      <c r="D31" s="1056" t="s">
        <v>833</v>
      </c>
    </row>
    <row r="32" spans="1:4">
      <c r="A32" s="1056">
        <v>31</v>
      </c>
      <c r="B32" s="1056" t="s">
        <v>806</v>
      </c>
      <c r="C32" s="1056" t="s">
        <v>834</v>
      </c>
      <c r="D32" s="1056" t="s">
        <v>835</v>
      </c>
    </row>
    <row r="33" spans="1:4">
      <c r="A33" s="1056">
        <v>32</v>
      </c>
      <c r="B33" s="1056" t="s">
        <v>806</v>
      </c>
      <c r="C33" s="1056" t="s">
        <v>836</v>
      </c>
      <c r="D33" s="1056" t="s">
        <v>837</v>
      </c>
    </row>
    <row r="34" spans="1:4">
      <c r="A34" s="1056">
        <v>33</v>
      </c>
      <c r="B34" s="1056" t="s">
        <v>838</v>
      </c>
      <c r="C34" s="1056" t="s">
        <v>840</v>
      </c>
      <c r="D34" s="1056" t="s">
        <v>841</v>
      </c>
    </row>
    <row r="35" spans="1:4">
      <c r="A35" s="1056">
        <v>34</v>
      </c>
      <c r="B35" s="1056" t="s">
        <v>838</v>
      </c>
      <c r="C35" s="1056" t="s">
        <v>842</v>
      </c>
      <c r="D35" s="1056" t="s">
        <v>843</v>
      </c>
    </row>
    <row r="36" spans="1:4">
      <c r="A36" s="1056">
        <v>35</v>
      </c>
      <c r="B36" s="1056" t="s">
        <v>838</v>
      </c>
      <c r="C36" s="1056" t="s">
        <v>838</v>
      </c>
      <c r="D36" s="1056" t="s">
        <v>839</v>
      </c>
    </row>
    <row r="37" spans="1:4">
      <c r="A37" s="1056">
        <v>36</v>
      </c>
      <c r="B37" s="1056" t="s">
        <v>838</v>
      </c>
      <c r="C37" s="1056" t="s">
        <v>844</v>
      </c>
      <c r="D37" s="1056" t="s">
        <v>845</v>
      </c>
    </row>
    <row r="38" spans="1:4">
      <c r="A38" s="1056">
        <v>37</v>
      </c>
      <c r="B38" s="1056" t="s">
        <v>838</v>
      </c>
      <c r="C38" s="1056" t="s">
        <v>846</v>
      </c>
      <c r="D38" s="1056" t="s">
        <v>847</v>
      </c>
    </row>
    <row r="39" spans="1:4">
      <c r="A39" s="1056">
        <v>38</v>
      </c>
      <c r="B39" s="1056" t="s">
        <v>838</v>
      </c>
      <c r="C39" s="1056" t="s">
        <v>848</v>
      </c>
      <c r="D39" s="1056" t="s">
        <v>849</v>
      </c>
    </row>
    <row r="40" spans="1:4">
      <c r="A40" s="1056">
        <v>39</v>
      </c>
      <c r="B40" s="1056" t="s">
        <v>838</v>
      </c>
      <c r="C40" s="1056" t="s">
        <v>850</v>
      </c>
      <c r="D40" s="1056" t="s">
        <v>851</v>
      </c>
    </row>
    <row r="41" spans="1:4">
      <c r="A41" s="1056">
        <v>40</v>
      </c>
      <c r="B41" s="1056" t="s">
        <v>838</v>
      </c>
      <c r="C41" s="1056" t="s">
        <v>852</v>
      </c>
      <c r="D41" s="1056" t="s">
        <v>853</v>
      </c>
    </row>
    <row r="42" spans="1:4">
      <c r="A42" s="1056">
        <v>41</v>
      </c>
      <c r="B42" s="1056" t="s">
        <v>838</v>
      </c>
      <c r="C42" s="1056" t="s">
        <v>854</v>
      </c>
      <c r="D42" s="1056" t="s">
        <v>855</v>
      </c>
    </row>
    <row r="43" spans="1:4">
      <c r="A43" s="1056">
        <v>42</v>
      </c>
      <c r="B43" s="1056" t="s">
        <v>838</v>
      </c>
      <c r="C43" s="1056" t="s">
        <v>856</v>
      </c>
      <c r="D43" s="1056" t="s">
        <v>857</v>
      </c>
    </row>
    <row r="44" spans="1:4">
      <c r="A44" s="1056">
        <v>43</v>
      </c>
      <c r="B44" s="1056" t="s">
        <v>838</v>
      </c>
      <c r="C44" s="1056" t="s">
        <v>858</v>
      </c>
      <c r="D44" s="1056" t="s">
        <v>859</v>
      </c>
    </row>
    <row r="45" spans="1:4">
      <c r="A45" s="1056">
        <v>44</v>
      </c>
      <c r="B45" s="1056" t="s">
        <v>838</v>
      </c>
      <c r="C45" s="1056" t="s">
        <v>860</v>
      </c>
      <c r="D45" s="1056" t="s">
        <v>861</v>
      </c>
    </row>
    <row r="46" spans="1:4">
      <c r="A46" s="1056">
        <v>45</v>
      </c>
      <c r="B46" s="1056" t="s">
        <v>838</v>
      </c>
      <c r="C46" s="1056" t="s">
        <v>862</v>
      </c>
      <c r="D46" s="1056" t="s">
        <v>863</v>
      </c>
    </row>
    <row r="47" spans="1:4">
      <c r="A47" s="1056">
        <v>46</v>
      </c>
      <c r="B47" s="1056" t="s">
        <v>838</v>
      </c>
      <c r="C47" s="1056" t="s">
        <v>864</v>
      </c>
      <c r="D47" s="1056" t="s">
        <v>865</v>
      </c>
    </row>
    <row r="48" spans="1:4">
      <c r="A48" s="1056">
        <v>47</v>
      </c>
      <c r="B48" s="1056" t="s">
        <v>838</v>
      </c>
      <c r="C48" s="1056" t="s">
        <v>866</v>
      </c>
      <c r="D48" s="1056" t="s">
        <v>867</v>
      </c>
    </row>
    <row r="49" spans="1:4">
      <c r="A49" s="1056">
        <v>48</v>
      </c>
      <c r="B49" s="1056" t="s">
        <v>838</v>
      </c>
      <c r="C49" s="1056" t="s">
        <v>868</v>
      </c>
      <c r="D49" s="1056" t="s">
        <v>869</v>
      </c>
    </row>
    <row r="50" spans="1:4">
      <c r="A50" s="1056">
        <v>49</v>
      </c>
      <c r="B50" s="1056" t="s">
        <v>838</v>
      </c>
      <c r="C50" s="1056" t="s">
        <v>870</v>
      </c>
      <c r="D50" s="1056" t="s">
        <v>871</v>
      </c>
    </row>
    <row r="51" spans="1:4">
      <c r="A51" s="1056">
        <v>50</v>
      </c>
      <c r="B51" s="1056" t="s">
        <v>838</v>
      </c>
      <c r="C51" s="1056" t="s">
        <v>872</v>
      </c>
      <c r="D51" s="1056" t="s">
        <v>873</v>
      </c>
    </row>
    <row r="52" spans="1:4">
      <c r="A52" s="1056">
        <v>51</v>
      </c>
      <c r="B52" s="1056" t="s">
        <v>838</v>
      </c>
      <c r="C52" s="1056" t="s">
        <v>874</v>
      </c>
      <c r="D52" s="1056" t="s">
        <v>875</v>
      </c>
    </row>
    <row r="53" spans="1:4">
      <c r="A53" s="1056">
        <v>52</v>
      </c>
      <c r="B53" s="1056" t="s">
        <v>838</v>
      </c>
      <c r="C53" s="1056" t="s">
        <v>876</v>
      </c>
      <c r="D53" s="1056" t="s">
        <v>877</v>
      </c>
    </row>
    <row r="54" spans="1:4">
      <c r="A54" s="1056">
        <v>53</v>
      </c>
      <c r="B54" s="1056" t="s">
        <v>878</v>
      </c>
      <c r="C54" s="1056" t="s">
        <v>878</v>
      </c>
      <c r="D54" s="1056" t="s">
        <v>879</v>
      </c>
    </row>
    <row r="55" spans="1:4">
      <c r="A55" s="1056">
        <v>54</v>
      </c>
      <c r="B55" s="1056" t="s">
        <v>878</v>
      </c>
      <c r="C55" s="1056" t="s">
        <v>880</v>
      </c>
      <c r="D55" s="1056" t="s">
        <v>881</v>
      </c>
    </row>
    <row r="56" spans="1:4">
      <c r="A56" s="1056">
        <v>55</v>
      </c>
      <c r="B56" s="1056" t="s">
        <v>878</v>
      </c>
      <c r="C56" s="1056" t="s">
        <v>882</v>
      </c>
      <c r="D56" s="1056" t="s">
        <v>883</v>
      </c>
    </row>
    <row r="57" spans="1:4">
      <c r="A57" s="1056">
        <v>56</v>
      </c>
      <c r="B57" s="1056" t="s">
        <v>878</v>
      </c>
      <c r="C57" s="1056" t="s">
        <v>884</v>
      </c>
      <c r="D57" s="1056" t="s">
        <v>885</v>
      </c>
    </row>
    <row r="58" spans="1:4">
      <c r="A58" s="1056">
        <v>57</v>
      </c>
      <c r="B58" s="1056" t="s">
        <v>878</v>
      </c>
      <c r="C58" s="1056" t="s">
        <v>886</v>
      </c>
      <c r="D58" s="1056" t="s">
        <v>887</v>
      </c>
    </row>
    <row r="59" spans="1:4">
      <c r="A59" s="1056">
        <v>58</v>
      </c>
      <c r="B59" s="1056" t="s">
        <v>878</v>
      </c>
      <c r="C59" s="1056" t="s">
        <v>888</v>
      </c>
      <c r="D59" s="1056" t="s">
        <v>889</v>
      </c>
    </row>
    <row r="60" spans="1:4">
      <c r="A60" s="1056">
        <v>59</v>
      </c>
      <c r="B60" s="1056" t="s">
        <v>878</v>
      </c>
      <c r="C60" s="1056" t="s">
        <v>890</v>
      </c>
      <c r="D60" s="1056" t="s">
        <v>891</v>
      </c>
    </row>
    <row r="61" spans="1:4">
      <c r="A61" s="1056">
        <v>60</v>
      </c>
      <c r="B61" s="1056" t="s">
        <v>878</v>
      </c>
      <c r="C61" s="1056" t="s">
        <v>892</v>
      </c>
      <c r="D61" s="1056" t="s">
        <v>893</v>
      </c>
    </row>
    <row r="62" spans="1:4">
      <c r="A62" s="1056">
        <v>61</v>
      </c>
      <c r="B62" s="1056" t="s">
        <v>878</v>
      </c>
      <c r="C62" s="1056" t="s">
        <v>894</v>
      </c>
      <c r="D62" s="1056" t="s">
        <v>895</v>
      </c>
    </row>
    <row r="63" spans="1:4">
      <c r="A63" s="1056">
        <v>62</v>
      </c>
      <c r="B63" s="1056" t="s">
        <v>878</v>
      </c>
      <c r="C63" s="1056" t="s">
        <v>896</v>
      </c>
      <c r="D63" s="1056" t="s">
        <v>897</v>
      </c>
    </row>
    <row r="64" spans="1:4">
      <c r="A64" s="1056">
        <v>63</v>
      </c>
      <c r="B64" s="1056" t="s">
        <v>878</v>
      </c>
      <c r="C64" s="1056" t="s">
        <v>898</v>
      </c>
      <c r="D64" s="1056" t="s">
        <v>899</v>
      </c>
    </row>
    <row r="65" spans="1:4">
      <c r="A65" s="1056">
        <v>64</v>
      </c>
      <c r="B65" s="1056" t="s">
        <v>878</v>
      </c>
      <c r="C65" s="1056" t="s">
        <v>900</v>
      </c>
      <c r="D65" s="1056" t="s">
        <v>901</v>
      </c>
    </row>
    <row r="66" spans="1:4">
      <c r="A66" s="1056">
        <v>65</v>
      </c>
      <c r="B66" s="1056" t="s">
        <v>878</v>
      </c>
      <c r="C66" s="1056" t="s">
        <v>902</v>
      </c>
      <c r="D66" s="1056" t="s">
        <v>903</v>
      </c>
    </row>
    <row r="67" spans="1:4">
      <c r="A67" s="1056">
        <v>66</v>
      </c>
      <c r="B67" s="1056" t="s">
        <v>904</v>
      </c>
      <c r="C67" s="1056" t="s">
        <v>906</v>
      </c>
      <c r="D67" s="1056" t="s">
        <v>907</v>
      </c>
    </row>
    <row r="68" spans="1:4">
      <c r="A68" s="1056">
        <v>67</v>
      </c>
      <c r="B68" s="1056" t="s">
        <v>904</v>
      </c>
      <c r="C68" s="1056" t="s">
        <v>908</v>
      </c>
      <c r="D68" s="1056" t="s">
        <v>909</v>
      </c>
    </row>
    <row r="69" spans="1:4">
      <c r="A69" s="1056">
        <v>68</v>
      </c>
      <c r="B69" s="1056" t="s">
        <v>904</v>
      </c>
      <c r="C69" s="1056" t="s">
        <v>910</v>
      </c>
      <c r="D69" s="1056" t="s">
        <v>911</v>
      </c>
    </row>
    <row r="70" spans="1:4">
      <c r="A70" s="1056">
        <v>69</v>
      </c>
      <c r="B70" s="1056" t="s">
        <v>904</v>
      </c>
      <c r="C70" s="1056" t="s">
        <v>912</v>
      </c>
      <c r="D70" s="1056" t="s">
        <v>913</v>
      </c>
    </row>
    <row r="71" spans="1:4">
      <c r="A71" s="1056">
        <v>70</v>
      </c>
      <c r="B71" s="1056" t="s">
        <v>904</v>
      </c>
      <c r="C71" s="1056" t="s">
        <v>904</v>
      </c>
      <c r="D71" s="1056" t="s">
        <v>905</v>
      </c>
    </row>
    <row r="72" spans="1:4">
      <c r="A72" s="1056">
        <v>71</v>
      </c>
      <c r="B72" s="1056" t="s">
        <v>904</v>
      </c>
      <c r="C72" s="1056" t="s">
        <v>914</v>
      </c>
      <c r="D72" s="1056" t="s">
        <v>915</v>
      </c>
    </row>
    <row r="73" spans="1:4">
      <c r="A73" s="1056">
        <v>72</v>
      </c>
      <c r="B73" s="1056" t="s">
        <v>904</v>
      </c>
      <c r="C73" s="1056" t="s">
        <v>916</v>
      </c>
      <c r="D73" s="1056" t="s">
        <v>917</v>
      </c>
    </row>
    <row r="74" spans="1:4">
      <c r="A74" s="1056">
        <v>73</v>
      </c>
      <c r="B74" s="1056" t="s">
        <v>904</v>
      </c>
      <c r="C74" s="1056" t="s">
        <v>918</v>
      </c>
      <c r="D74" s="1056" t="s">
        <v>919</v>
      </c>
    </row>
    <row r="75" spans="1:4">
      <c r="A75" s="1056">
        <v>74</v>
      </c>
      <c r="B75" s="1056" t="s">
        <v>904</v>
      </c>
      <c r="C75" s="1056" t="s">
        <v>920</v>
      </c>
      <c r="D75" s="1056" t="s">
        <v>921</v>
      </c>
    </row>
    <row r="76" spans="1:4">
      <c r="A76" s="1056">
        <v>75</v>
      </c>
      <c r="B76" s="1056" t="s">
        <v>904</v>
      </c>
      <c r="C76" s="1056" t="s">
        <v>922</v>
      </c>
      <c r="D76" s="1056" t="s">
        <v>923</v>
      </c>
    </row>
    <row r="77" spans="1:4">
      <c r="A77" s="1056">
        <v>76</v>
      </c>
      <c r="B77" s="1056" t="s">
        <v>904</v>
      </c>
      <c r="C77" s="1056" t="s">
        <v>924</v>
      </c>
      <c r="D77" s="1056" t="s">
        <v>925</v>
      </c>
    </row>
    <row r="78" spans="1:4">
      <c r="A78" s="1056">
        <v>77</v>
      </c>
      <c r="B78" s="1056" t="s">
        <v>904</v>
      </c>
      <c r="C78" s="1056" t="s">
        <v>926</v>
      </c>
      <c r="D78" s="1056" t="s">
        <v>927</v>
      </c>
    </row>
    <row r="79" spans="1:4">
      <c r="A79" s="1056">
        <v>78</v>
      </c>
      <c r="B79" s="1056" t="s">
        <v>904</v>
      </c>
      <c r="C79" s="1056" t="s">
        <v>928</v>
      </c>
      <c r="D79" s="1056" t="s">
        <v>929</v>
      </c>
    </row>
    <row r="80" spans="1:4">
      <c r="A80" s="1056">
        <v>79</v>
      </c>
      <c r="B80" s="1056" t="s">
        <v>904</v>
      </c>
      <c r="C80" s="1056" t="s">
        <v>930</v>
      </c>
      <c r="D80" s="1056" t="s">
        <v>931</v>
      </c>
    </row>
    <row r="81" spans="1:4">
      <c r="A81" s="1056">
        <v>80</v>
      </c>
      <c r="B81" s="1056" t="s">
        <v>904</v>
      </c>
      <c r="C81" s="1056" t="s">
        <v>932</v>
      </c>
      <c r="D81" s="1056" t="s">
        <v>933</v>
      </c>
    </row>
    <row r="82" spans="1:4">
      <c r="A82" s="1056">
        <v>81</v>
      </c>
      <c r="B82" s="1056" t="s">
        <v>904</v>
      </c>
      <c r="C82" s="1056" t="s">
        <v>934</v>
      </c>
      <c r="D82" s="1056" t="s">
        <v>935</v>
      </c>
    </row>
    <row r="83" spans="1:4">
      <c r="A83" s="1056">
        <v>82</v>
      </c>
      <c r="B83" s="1056" t="s">
        <v>904</v>
      </c>
      <c r="C83" s="1056" t="s">
        <v>936</v>
      </c>
      <c r="D83" s="1056" t="s">
        <v>937</v>
      </c>
    </row>
    <row r="84" spans="1:4">
      <c r="A84" s="1056">
        <v>83</v>
      </c>
      <c r="B84" s="1056" t="s">
        <v>904</v>
      </c>
      <c r="C84" s="1056" t="s">
        <v>938</v>
      </c>
      <c r="D84" s="1056" t="s">
        <v>939</v>
      </c>
    </row>
    <row r="85" spans="1:4">
      <c r="A85" s="1056">
        <v>84</v>
      </c>
      <c r="B85" s="1056" t="s">
        <v>940</v>
      </c>
      <c r="C85" s="1056" t="s">
        <v>942</v>
      </c>
      <c r="D85" s="1056" t="s">
        <v>943</v>
      </c>
    </row>
    <row r="86" spans="1:4">
      <c r="A86" s="1056">
        <v>85</v>
      </c>
      <c r="B86" s="1056" t="s">
        <v>940</v>
      </c>
      <c r="C86" s="1056" t="s">
        <v>944</v>
      </c>
      <c r="D86" s="1056" t="s">
        <v>945</v>
      </c>
    </row>
    <row r="87" spans="1:4">
      <c r="A87" s="1056">
        <v>86</v>
      </c>
      <c r="B87" s="1056" t="s">
        <v>940</v>
      </c>
      <c r="C87" s="1056" t="s">
        <v>946</v>
      </c>
      <c r="D87" s="1056" t="s">
        <v>947</v>
      </c>
    </row>
    <row r="88" spans="1:4">
      <c r="A88" s="1056">
        <v>87</v>
      </c>
      <c r="B88" s="1056" t="s">
        <v>940</v>
      </c>
      <c r="C88" s="1056" t="s">
        <v>940</v>
      </c>
      <c r="D88" s="1056" t="s">
        <v>941</v>
      </c>
    </row>
    <row r="89" spans="1:4">
      <c r="A89" s="1056">
        <v>88</v>
      </c>
      <c r="B89" s="1056" t="s">
        <v>940</v>
      </c>
      <c r="C89" s="1056" t="s">
        <v>948</v>
      </c>
      <c r="D89" s="1056" t="s">
        <v>949</v>
      </c>
    </row>
    <row r="90" spans="1:4">
      <c r="A90" s="1056">
        <v>89</v>
      </c>
      <c r="B90" s="1056" t="s">
        <v>940</v>
      </c>
      <c r="C90" s="1056" t="s">
        <v>950</v>
      </c>
      <c r="D90" s="1056" t="s">
        <v>951</v>
      </c>
    </row>
    <row r="91" spans="1:4">
      <c r="A91" s="1056">
        <v>90</v>
      </c>
      <c r="B91" s="1056" t="s">
        <v>940</v>
      </c>
      <c r="C91" s="1056" t="s">
        <v>952</v>
      </c>
      <c r="D91" s="1056" t="s">
        <v>953</v>
      </c>
    </row>
    <row r="92" spans="1:4">
      <c r="A92" s="1056">
        <v>91</v>
      </c>
      <c r="B92" s="1056" t="s">
        <v>940</v>
      </c>
      <c r="C92" s="1056" t="s">
        <v>954</v>
      </c>
      <c r="D92" s="1056" t="s">
        <v>955</v>
      </c>
    </row>
    <row r="93" spans="1:4">
      <c r="A93" s="1056">
        <v>92</v>
      </c>
      <c r="B93" s="1056" t="s">
        <v>940</v>
      </c>
      <c r="C93" s="1056" t="s">
        <v>956</v>
      </c>
      <c r="D93" s="1056" t="s">
        <v>957</v>
      </c>
    </row>
    <row r="94" spans="1:4">
      <c r="A94" s="1056">
        <v>93</v>
      </c>
      <c r="B94" s="1056" t="s">
        <v>940</v>
      </c>
      <c r="C94" s="1056" t="s">
        <v>958</v>
      </c>
      <c r="D94" s="1056" t="s">
        <v>959</v>
      </c>
    </row>
    <row r="95" spans="1:4">
      <c r="A95" s="1056">
        <v>94</v>
      </c>
      <c r="B95" s="1056" t="s">
        <v>940</v>
      </c>
      <c r="C95" s="1056" t="s">
        <v>960</v>
      </c>
      <c r="D95" s="1056" t="s">
        <v>961</v>
      </c>
    </row>
    <row r="96" spans="1:4">
      <c r="A96" s="1056">
        <v>95</v>
      </c>
      <c r="B96" s="1056" t="s">
        <v>940</v>
      </c>
      <c r="C96" s="1056" t="s">
        <v>962</v>
      </c>
      <c r="D96" s="1056" t="s">
        <v>963</v>
      </c>
    </row>
    <row r="97" spans="1:4">
      <c r="A97" s="1056">
        <v>96</v>
      </c>
      <c r="B97" s="1056" t="s">
        <v>964</v>
      </c>
      <c r="C97" s="1056" t="s">
        <v>966</v>
      </c>
      <c r="D97" s="1056" t="s">
        <v>967</v>
      </c>
    </row>
    <row r="98" spans="1:4">
      <c r="A98" s="1056">
        <v>97</v>
      </c>
      <c r="B98" s="1056" t="s">
        <v>964</v>
      </c>
      <c r="C98" s="1056" t="s">
        <v>968</v>
      </c>
      <c r="D98" s="1056" t="s">
        <v>969</v>
      </c>
    </row>
    <row r="99" spans="1:4">
      <c r="A99" s="1056">
        <v>98</v>
      </c>
      <c r="B99" s="1056" t="s">
        <v>964</v>
      </c>
      <c r="C99" s="1056" t="s">
        <v>964</v>
      </c>
      <c r="D99" s="1056" t="s">
        <v>965</v>
      </c>
    </row>
    <row r="100" spans="1:4">
      <c r="A100" s="1056">
        <v>99</v>
      </c>
      <c r="B100" s="1056" t="s">
        <v>964</v>
      </c>
      <c r="C100" s="1056" t="s">
        <v>970</v>
      </c>
      <c r="D100" s="1056" t="s">
        <v>971</v>
      </c>
    </row>
    <row r="101" spans="1:4">
      <c r="A101" s="1056">
        <v>100</v>
      </c>
      <c r="B101" s="1056" t="s">
        <v>964</v>
      </c>
      <c r="C101" s="1056" t="s">
        <v>972</v>
      </c>
      <c r="D101" s="1056" t="s">
        <v>973</v>
      </c>
    </row>
    <row r="102" spans="1:4">
      <c r="A102" s="1056">
        <v>101</v>
      </c>
      <c r="B102" s="1056" t="s">
        <v>964</v>
      </c>
      <c r="C102" s="1056" t="s">
        <v>974</v>
      </c>
      <c r="D102" s="1056" t="s">
        <v>975</v>
      </c>
    </row>
    <row r="103" spans="1:4">
      <c r="A103" s="1056">
        <v>102</v>
      </c>
      <c r="B103" s="1056" t="s">
        <v>964</v>
      </c>
      <c r="C103" s="1056" t="s">
        <v>976</v>
      </c>
      <c r="D103" s="1056" t="s">
        <v>977</v>
      </c>
    </row>
    <row r="104" spans="1:4">
      <c r="A104" s="1056">
        <v>103</v>
      </c>
      <c r="B104" s="1056" t="s">
        <v>978</v>
      </c>
      <c r="C104" s="1056" t="s">
        <v>978</v>
      </c>
      <c r="D104" s="1056" t="s">
        <v>979</v>
      </c>
    </row>
    <row r="105" spans="1:4">
      <c r="A105" s="1056">
        <v>104</v>
      </c>
      <c r="B105" s="1056" t="s">
        <v>978</v>
      </c>
      <c r="C105" s="1056" t="s">
        <v>980</v>
      </c>
      <c r="D105" s="1056" t="s">
        <v>981</v>
      </c>
    </row>
    <row r="106" spans="1:4">
      <c r="A106" s="1056">
        <v>105</v>
      </c>
      <c r="B106" s="1056" t="s">
        <v>978</v>
      </c>
      <c r="C106" s="1056" t="s">
        <v>982</v>
      </c>
      <c r="D106" s="1056" t="s">
        <v>983</v>
      </c>
    </row>
    <row r="107" spans="1:4">
      <c r="A107" s="1056">
        <v>106</v>
      </c>
      <c r="B107" s="1056" t="s">
        <v>978</v>
      </c>
      <c r="C107" s="1056" t="s">
        <v>984</v>
      </c>
      <c r="D107" s="1056" t="s">
        <v>985</v>
      </c>
    </row>
    <row r="108" spans="1:4">
      <c r="A108" s="1056">
        <v>107</v>
      </c>
      <c r="B108" s="1056" t="s">
        <v>978</v>
      </c>
      <c r="C108" s="1056" t="s">
        <v>986</v>
      </c>
      <c r="D108" s="1056" t="s">
        <v>987</v>
      </c>
    </row>
    <row r="109" spans="1:4">
      <c r="A109" s="1056">
        <v>108</v>
      </c>
      <c r="B109" s="1056" t="s">
        <v>978</v>
      </c>
      <c r="C109" s="1056" t="s">
        <v>988</v>
      </c>
      <c r="D109" s="1056" t="s">
        <v>989</v>
      </c>
    </row>
    <row r="110" spans="1:4">
      <c r="A110" s="1056">
        <v>109</v>
      </c>
      <c r="B110" s="1056" t="s">
        <v>978</v>
      </c>
      <c r="C110" s="1056" t="s">
        <v>990</v>
      </c>
      <c r="D110" s="1056" t="s">
        <v>991</v>
      </c>
    </row>
    <row r="111" spans="1:4">
      <c r="A111" s="1056">
        <v>110</v>
      </c>
      <c r="B111" s="1056" t="s">
        <v>978</v>
      </c>
      <c r="C111" s="1056" t="s">
        <v>992</v>
      </c>
      <c r="D111" s="1056" t="s">
        <v>993</v>
      </c>
    </row>
    <row r="112" spans="1:4">
      <c r="A112" s="1056">
        <v>111</v>
      </c>
      <c r="B112" s="1056" t="s">
        <v>978</v>
      </c>
      <c r="C112" s="1056" t="s">
        <v>994</v>
      </c>
      <c r="D112" s="1056" t="s">
        <v>995</v>
      </c>
    </row>
    <row r="113" spans="1:4">
      <c r="A113" s="1056">
        <v>112</v>
      </c>
      <c r="B113" s="1056" t="s">
        <v>978</v>
      </c>
      <c r="C113" s="1056" t="s">
        <v>996</v>
      </c>
      <c r="D113" s="1056" t="s">
        <v>997</v>
      </c>
    </row>
    <row r="114" spans="1:4">
      <c r="A114" s="1056">
        <v>113</v>
      </c>
      <c r="B114" s="1056" t="s">
        <v>978</v>
      </c>
      <c r="C114" s="1056" t="s">
        <v>998</v>
      </c>
      <c r="D114" s="1056" t="s">
        <v>999</v>
      </c>
    </row>
    <row r="115" spans="1:4">
      <c r="A115" s="1056">
        <v>114</v>
      </c>
      <c r="B115" s="1056" t="s">
        <v>978</v>
      </c>
      <c r="C115" s="1056" t="s">
        <v>1000</v>
      </c>
      <c r="D115" s="1056" t="s">
        <v>1001</v>
      </c>
    </row>
    <row r="116" spans="1:4">
      <c r="A116" s="1056">
        <v>115</v>
      </c>
      <c r="B116" s="1056" t="s">
        <v>1002</v>
      </c>
      <c r="C116" s="1056" t="s">
        <v>1004</v>
      </c>
      <c r="D116" s="1056" t="s">
        <v>1005</v>
      </c>
    </row>
    <row r="117" spans="1:4">
      <c r="A117" s="1056">
        <v>116</v>
      </c>
      <c r="B117" s="1056" t="s">
        <v>1002</v>
      </c>
      <c r="C117" s="1056" t="s">
        <v>1006</v>
      </c>
      <c r="D117" s="1056" t="s">
        <v>1007</v>
      </c>
    </row>
    <row r="118" spans="1:4">
      <c r="A118" s="1056">
        <v>117</v>
      </c>
      <c r="B118" s="1056" t="s">
        <v>1002</v>
      </c>
      <c r="C118" s="1056" t="s">
        <v>1002</v>
      </c>
      <c r="D118" s="1056" t="s">
        <v>1003</v>
      </c>
    </row>
    <row r="119" spans="1:4">
      <c r="A119" s="1056">
        <v>118</v>
      </c>
      <c r="B119" s="1056" t="s">
        <v>1002</v>
      </c>
      <c r="C119" s="1056" t="s">
        <v>1008</v>
      </c>
      <c r="D119" s="1056" t="s">
        <v>1009</v>
      </c>
    </row>
    <row r="120" spans="1:4">
      <c r="A120" s="1056">
        <v>119</v>
      </c>
      <c r="B120" s="1056" t="s">
        <v>1002</v>
      </c>
      <c r="C120" s="1056" t="s">
        <v>1010</v>
      </c>
      <c r="D120" s="1056" t="s">
        <v>1011</v>
      </c>
    </row>
    <row r="121" spans="1:4">
      <c r="A121" s="1056">
        <v>120</v>
      </c>
      <c r="B121" s="1056" t="s">
        <v>1002</v>
      </c>
      <c r="C121" s="1056" t="s">
        <v>1012</v>
      </c>
      <c r="D121" s="1056" t="s">
        <v>1013</v>
      </c>
    </row>
    <row r="122" spans="1:4">
      <c r="A122" s="1056">
        <v>121</v>
      </c>
      <c r="B122" s="1056" t="s">
        <v>1014</v>
      </c>
      <c r="C122" s="1056" t="s">
        <v>1016</v>
      </c>
      <c r="D122" s="1056" t="s">
        <v>1017</v>
      </c>
    </row>
    <row r="123" spans="1:4">
      <c r="A123" s="1056">
        <v>122</v>
      </c>
      <c r="B123" s="1056" t="s">
        <v>1014</v>
      </c>
      <c r="C123" s="1056" t="s">
        <v>1018</v>
      </c>
      <c r="D123" s="1056" t="s">
        <v>1019</v>
      </c>
    </row>
    <row r="124" spans="1:4">
      <c r="A124" s="1056">
        <v>123</v>
      </c>
      <c r="B124" s="1056" t="s">
        <v>1014</v>
      </c>
      <c r="C124" s="1056" t="s">
        <v>1020</v>
      </c>
      <c r="D124" s="1056" t="s">
        <v>1021</v>
      </c>
    </row>
    <row r="125" spans="1:4">
      <c r="A125" s="1056">
        <v>124</v>
      </c>
      <c r="B125" s="1056" t="s">
        <v>1014</v>
      </c>
      <c r="C125" s="1056" t="s">
        <v>1022</v>
      </c>
      <c r="D125" s="1056" t="s">
        <v>1023</v>
      </c>
    </row>
    <row r="126" spans="1:4">
      <c r="A126" s="1056">
        <v>125</v>
      </c>
      <c r="B126" s="1056" t="s">
        <v>1014</v>
      </c>
      <c r="C126" s="1056" t="s">
        <v>1024</v>
      </c>
      <c r="D126" s="1056" t="s">
        <v>1025</v>
      </c>
    </row>
    <row r="127" spans="1:4">
      <c r="A127" s="1056">
        <v>126</v>
      </c>
      <c r="B127" s="1056" t="s">
        <v>1014</v>
      </c>
      <c r="C127" s="1056" t="s">
        <v>1026</v>
      </c>
      <c r="D127" s="1056" t="s">
        <v>1027</v>
      </c>
    </row>
    <row r="128" spans="1:4">
      <c r="A128" s="1056">
        <v>127</v>
      </c>
      <c r="B128" s="1056" t="s">
        <v>1014</v>
      </c>
      <c r="C128" s="1056" t="s">
        <v>1028</v>
      </c>
      <c r="D128" s="1056" t="s">
        <v>1029</v>
      </c>
    </row>
    <row r="129" spans="1:4">
      <c r="A129" s="1056">
        <v>128</v>
      </c>
      <c r="B129" s="1056" t="s">
        <v>1014</v>
      </c>
      <c r="C129" s="1056" t="s">
        <v>1030</v>
      </c>
      <c r="D129" s="1056" t="s">
        <v>1031</v>
      </c>
    </row>
    <row r="130" spans="1:4">
      <c r="A130" s="1056">
        <v>129</v>
      </c>
      <c r="B130" s="1056" t="s">
        <v>1014</v>
      </c>
      <c r="C130" s="1056" t="s">
        <v>1032</v>
      </c>
      <c r="D130" s="1056" t="s">
        <v>1033</v>
      </c>
    </row>
    <row r="131" spans="1:4">
      <c r="A131" s="1056">
        <v>130</v>
      </c>
      <c r="B131" s="1056" t="s">
        <v>1014</v>
      </c>
      <c r="C131" s="1056" t="s">
        <v>1014</v>
      </c>
      <c r="D131" s="1056" t="s">
        <v>1015</v>
      </c>
    </row>
    <row r="132" spans="1:4">
      <c r="A132" s="1056">
        <v>131</v>
      </c>
      <c r="B132" s="1056" t="s">
        <v>1014</v>
      </c>
      <c r="C132" s="1056" t="s">
        <v>1034</v>
      </c>
      <c r="D132" s="1056" t="s">
        <v>1035</v>
      </c>
    </row>
    <row r="133" spans="1:4">
      <c r="A133" s="1056">
        <v>132</v>
      </c>
      <c r="B133" s="1056" t="s">
        <v>1014</v>
      </c>
      <c r="C133" s="1056" t="s">
        <v>1036</v>
      </c>
      <c r="D133" s="1056" t="s">
        <v>1037</v>
      </c>
    </row>
    <row r="134" spans="1:4">
      <c r="A134" s="1056">
        <v>133</v>
      </c>
      <c r="B134" s="1056" t="s">
        <v>1014</v>
      </c>
      <c r="C134" s="1056" t="s">
        <v>1038</v>
      </c>
      <c r="D134" s="1056" t="s">
        <v>1039</v>
      </c>
    </row>
    <row r="135" spans="1:4">
      <c r="A135" s="1056">
        <v>134</v>
      </c>
      <c r="B135" s="1056" t="s">
        <v>1014</v>
      </c>
      <c r="C135" s="1056" t="s">
        <v>1040</v>
      </c>
      <c r="D135" s="1056" t="s">
        <v>1041</v>
      </c>
    </row>
    <row r="136" spans="1:4">
      <c r="A136" s="1056">
        <v>135</v>
      </c>
      <c r="B136" s="1056" t="s">
        <v>1014</v>
      </c>
      <c r="C136" s="1056" t="s">
        <v>1042</v>
      </c>
      <c r="D136" s="1056" t="s">
        <v>1043</v>
      </c>
    </row>
    <row r="137" spans="1:4">
      <c r="A137" s="1056">
        <v>136</v>
      </c>
      <c r="B137" s="1056" t="s">
        <v>1014</v>
      </c>
      <c r="C137" s="1056" t="s">
        <v>1044</v>
      </c>
      <c r="D137" s="1056" t="s">
        <v>1045</v>
      </c>
    </row>
    <row r="138" spans="1:4">
      <c r="A138" s="1056">
        <v>137</v>
      </c>
      <c r="B138" s="1056" t="s">
        <v>1046</v>
      </c>
      <c r="C138" s="1056" t="s">
        <v>1048</v>
      </c>
      <c r="D138" s="1056" t="s">
        <v>1049</v>
      </c>
    </row>
    <row r="139" spans="1:4">
      <c r="A139" s="1056">
        <v>138</v>
      </c>
      <c r="B139" s="1056" t="s">
        <v>1046</v>
      </c>
      <c r="C139" s="1056" t="s">
        <v>1050</v>
      </c>
      <c r="D139" s="1056" t="s">
        <v>1051</v>
      </c>
    </row>
    <row r="140" spans="1:4">
      <c r="A140" s="1056">
        <v>139</v>
      </c>
      <c r="B140" s="1056" t="s">
        <v>1046</v>
      </c>
      <c r="C140" s="1056" t="s">
        <v>1052</v>
      </c>
      <c r="D140" s="1056" t="s">
        <v>1053</v>
      </c>
    </row>
    <row r="141" spans="1:4">
      <c r="A141" s="1056">
        <v>140</v>
      </c>
      <c r="B141" s="1056" t="s">
        <v>1046</v>
      </c>
      <c r="C141" s="1056" t="s">
        <v>1054</v>
      </c>
      <c r="D141" s="1056" t="s">
        <v>1055</v>
      </c>
    </row>
    <row r="142" spans="1:4">
      <c r="A142" s="1056">
        <v>141</v>
      </c>
      <c r="B142" s="1056" t="s">
        <v>1046</v>
      </c>
      <c r="C142" s="1056" t="s">
        <v>1046</v>
      </c>
      <c r="D142" s="1056" t="s">
        <v>1047</v>
      </c>
    </row>
    <row r="143" spans="1:4">
      <c r="A143" s="1056">
        <v>142</v>
      </c>
      <c r="B143" s="1056" t="s">
        <v>1046</v>
      </c>
      <c r="C143" s="1056" t="s">
        <v>1056</v>
      </c>
      <c r="D143" s="1056" t="s">
        <v>1057</v>
      </c>
    </row>
    <row r="144" spans="1:4">
      <c r="A144" s="1056">
        <v>143</v>
      </c>
      <c r="B144" s="1056" t="s">
        <v>1046</v>
      </c>
      <c r="C144" s="1056" t="s">
        <v>1058</v>
      </c>
      <c r="D144" s="1056" t="s">
        <v>1059</v>
      </c>
    </row>
    <row r="145" spans="1:4">
      <c r="A145" s="1056">
        <v>144</v>
      </c>
      <c r="B145" s="1056" t="s">
        <v>1046</v>
      </c>
      <c r="C145" s="1056" t="s">
        <v>1060</v>
      </c>
      <c r="D145" s="1056" t="s">
        <v>1061</v>
      </c>
    </row>
    <row r="146" spans="1:4">
      <c r="A146" s="1056">
        <v>145</v>
      </c>
      <c r="B146" s="1056" t="s">
        <v>1046</v>
      </c>
      <c r="C146" s="1056" t="s">
        <v>1062</v>
      </c>
      <c r="D146" s="1056" t="s">
        <v>1063</v>
      </c>
    </row>
    <row r="147" spans="1:4">
      <c r="A147" s="1056">
        <v>146</v>
      </c>
      <c r="B147" s="1056" t="s">
        <v>1046</v>
      </c>
      <c r="C147" s="1056" t="s">
        <v>1064</v>
      </c>
      <c r="D147" s="1056" t="s">
        <v>1065</v>
      </c>
    </row>
    <row r="148" spans="1:4">
      <c r="A148" s="1056">
        <v>147</v>
      </c>
      <c r="B148" s="1056" t="s">
        <v>1046</v>
      </c>
      <c r="C148" s="1056" t="s">
        <v>1066</v>
      </c>
      <c r="D148" s="1056" t="s">
        <v>1067</v>
      </c>
    </row>
    <row r="149" spans="1:4">
      <c r="A149" s="1056">
        <v>148</v>
      </c>
      <c r="B149" s="1056" t="s">
        <v>1046</v>
      </c>
      <c r="C149" s="1056" t="s">
        <v>1068</v>
      </c>
      <c r="D149" s="1056" t="s">
        <v>1069</v>
      </c>
    </row>
    <row r="150" spans="1:4">
      <c r="A150" s="1056">
        <v>149</v>
      </c>
      <c r="B150" s="1056" t="s">
        <v>1046</v>
      </c>
      <c r="C150" s="1056" t="s">
        <v>1070</v>
      </c>
      <c r="D150" s="1056" t="s">
        <v>1071</v>
      </c>
    </row>
    <row r="151" spans="1:4">
      <c r="A151" s="1056">
        <v>150</v>
      </c>
      <c r="B151" s="1056" t="s">
        <v>1046</v>
      </c>
      <c r="C151" s="1056" t="s">
        <v>1072</v>
      </c>
      <c r="D151" s="1056" t="s">
        <v>1073</v>
      </c>
    </row>
    <row r="152" spans="1:4">
      <c r="A152" s="1056">
        <v>151</v>
      </c>
      <c r="B152" s="1056" t="s">
        <v>1046</v>
      </c>
      <c r="C152" s="1056" t="s">
        <v>1074</v>
      </c>
      <c r="D152" s="1056" t="s">
        <v>1075</v>
      </c>
    </row>
    <row r="153" spans="1:4">
      <c r="A153" s="1056">
        <v>152</v>
      </c>
      <c r="B153" s="1056" t="s">
        <v>1076</v>
      </c>
      <c r="C153" s="1056" t="s">
        <v>1078</v>
      </c>
      <c r="D153" s="1056" t="s">
        <v>1079</v>
      </c>
    </row>
    <row r="154" spans="1:4">
      <c r="A154" s="1056">
        <v>153</v>
      </c>
      <c r="B154" s="1056" t="s">
        <v>1076</v>
      </c>
      <c r="C154" s="1056" t="s">
        <v>1080</v>
      </c>
      <c r="D154" s="1056" t="s">
        <v>1081</v>
      </c>
    </row>
    <row r="155" spans="1:4">
      <c r="A155" s="1056">
        <v>154</v>
      </c>
      <c r="B155" s="1056" t="s">
        <v>1076</v>
      </c>
      <c r="C155" s="1056" t="s">
        <v>1082</v>
      </c>
      <c r="D155" s="1056" t="s">
        <v>1083</v>
      </c>
    </row>
    <row r="156" spans="1:4">
      <c r="A156" s="1056">
        <v>155</v>
      </c>
      <c r="B156" s="1056" t="s">
        <v>1076</v>
      </c>
      <c r="C156" s="1056" t="s">
        <v>1084</v>
      </c>
      <c r="D156" s="1056" t="s">
        <v>1085</v>
      </c>
    </row>
    <row r="157" spans="1:4">
      <c r="A157" s="1056">
        <v>156</v>
      </c>
      <c r="B157" s="1056" t="s">
        <v>1076</v>
      </c>
      <c r="C157" s="1056" t="s">
        <v>1076</v>
      </c>
      <c r="D157" s="1056" t="s">
        <v>1077</v>
      </c>
    </row>
    <row r="158" spans="1:4">
      <c r="A158" s="1056">
        <v>157</v>
      </c>
      <c r="B158" s="1056" t="s">
        <v>1076</v>
      </c>
      <c r="C158" s="1056" t="s">
        <v>1086</v>
      </c>
      <c r="D158" s="1056" t="s">
        <v>1087</v>
      </c>
    </row>
    <row r="159" spans="1:4">
      <c r="A159" s="1056">
        <v>158</v>
      </c>
      <c r="B159" s="1056" t="s">
        <v>1088</v>
      </c>
      <c r="C159" s="1056" t="s">
        <v>1090</v>
      </c>
      <c r="D159" s="1056" t="s">
        <v>1091</v>
      </c>
    </row>
    <row r="160" spans="1:4">
      <c r="A160" s="1056">
        <v>159</v>
      </c>
      <c r="B160" s="1056" t="s">
        <v>1088</v>
      </c>
      <c r="C160" s="1056" t="s">
        <v>1092</v>
      </c>
      <c r="D160" s="1056" t="s">
        <v>1093</v>
      </c>
    </row>
    <row r="161" spans="1:4">
      <c r="A161" s="1056">
        <v>160</v>
      </c>
      <c r="B161" s="1056" t="s">
        <v>1088</v>
      </c>
      <c r="C161" s="1056" t="s">
        <v>1094</v>
      </c>
      <c r="D161" s="1056" t="s">
        <v>1095</v>
      </c>
    </row>
    <row r="162" spans="1:4">
      <c r="A162" s="1056">
        <v>161</v>
      </c>
      <c r="B162" s="1056" t="s">
        <v>1088</v>
      </c>
      <c r="C162" s="1056" t="s">
        <v>1096</v>
      </c>
      <c r="D162" s="1056" t="s">
        <v>1097</v>
      </c>
    </row>
    <row r="163" spans="1:4">
      <c r="A163" s="1056">
        <v>162</v>
      </c>
      <c r="B163" s="1056" t="s">
        <v>1088</v>
      </c>
      <c r="C163" s="1056" t="s">
        <v>1098</v>
      </c>
      <c r="D163" s="1056" t="s">
        <v>1099</v>
      </c>
    </row>
    <row r="164" spans="1:4">
      <c r="A164" s="1056">
        <v>163</v>
      </c>
      <c r="B164" s="1056" t="s">
        <v>1088</v>
      </c>
      <c r="C164" s="1056" t="s">
        <v>1100</v>
      </c>
      <c r="D164" s="1056" t="s">
        <v>1101</v>
      </c>
    </row>
    <row r="165" spans="1:4">
      <c r="A165" s="1056">
        <v>164</v>
      </c>
      <c r="B165" s="1056" t="s">
        <v>1088</v>
      </c>
      <c r="C165" s="1056" t="s">
        <v>1102</v>
      </c>
      <c r="D165" s="1056" t="s">
        <v>1103</v>
      </c>
    </row>
    <row r="166" spans="1:4">
      <c r="A166" s="1056">
        <v>165</v>
      </c>
      <c r="B166" s="1056" t="s">
        <v>1088</v>
      </c>
      <c r="C166" s="1056" t="s">
        <v>1104</v>
      </c>
      <c r="D166" s="1056" t="s">
        <v>1105</v>
      </c>
    </row>
    <row r="167" spans="1:4">
      <c r="A167" s="1056">
        <v>166</v>
      </c>
      <c r="B167" s="1056" t="s">
        <v>1088</v>
      </c>
      <c r="C167" s="1056" t="s">
        <v>1106</v>
      </c>
      <c r="D167" s="1056" t="s">
        <v>1107</v>
      </c>
    </row>
    <row r="168" spans="1:4">
      <c r="A168" s="1056">
        <v>167</v>
      </c>
      <c r="B168" s="1056" t="s">
        <v>1088</v>
      </c>
      <c r="C168" s="1056" t="s">
        <v>1088</v>
      </c>
      <c r="D168" s="1056" t="s">
        <v>1089</v>
      </c>
    </row>
    <row r="169" spans="1:4">
      <c r="A169" s="1056">
        <v>168</v>
      </c>
      <c r="B169" s="1056" t="s">
        <v>1088</v>
      </c>
      <c r="C169" s="1056" t="s">
        <v>1108</v>
      </c>
      <c r="D169" s="1056" t="s">
        <v>1109</v>
      </c>
    </row>
    <row r="170" spans="1:4">
      <c r="A170" s="1056">
        <v>169</v>
      </c>
      <c r="B170" s="1056" t="s">
        <v>1088</v>
      </c>
      <c r="C170" s="1056" t="s">
        <v>1110</v>
      </c>
      <c r="D170" s="1056" t="s">
        <v>1111</v>
      </c>
    </row>
    <row r="171" spans="1:4">
      <c r="A171" s="1056">
        <v>170</v>
      </c>
      <c r="B171" s="1056" t="s">
        <v>1088</v>
      </c>
      <c r="C171" s="1056" t="s">
        <v>1112</v>
      </c>
      <c r="D171" s="1056" t="s">
        <v>1113</v>
      </c>
    </row>
    <row r="172" spans="1:4">
      <c r="A172" s="1056">
        <v>171</v>
      </c>
      <c r="B172" s="1056" t="s">
        <v>1088</v>
      </c>
      <c r="C172" s="1056" t="s">
        <v>1114</v>
      </c>
      <c r="D172" s="1056" t="s">
        <v>1115</v>
      </c>
    </row>
    <row r="173" spans="1:4">
      <c r="A173" s="1056">
        <v>172</v>
      </c>
      <c r="B173" s="1056" t="s">
        <v>1088</v>
      </c>
      <c r="C173" s="1056" t="s">
        <v>1116</v>
      </c>
      <c r="D173" s="1056" t="s">
        <v>1117</v>
      </c>
    </row>
    <row r="174" spans="1:4">
      <c r="A174" s="1056">
        <v>173</v>
      </c>
      <c r="B174" s="1056" t="s">
        <v>1118</v>
      </c>
      <c r="C174" s="1056" t="s">
        <v>1120</v>
      </c>
      <c r="D174" s="1056" t="s">
        <v>1121</v>
      </c>
    </row>
    <row r="175" spans="1:4">
      <c r="A175" s="1056">
        <v>174</v>
      </c>
      <c r="B175" s="1056" t="s">
        <v>1118</v>
      </c>
      <c r="C175" s="1056" t="s">
        <v>1122</v>
      </c>
      <c r="D175" s="1056" t="s">
        <v>1123</v>
      </c>
    </row>
    <row r="176" spans="1:4">
      <c r="A176" s="1056">
        <v>175</v>
      </c>
      <c r="B176" s="1056" t="s">
        <v>1118</v>
      </c>
      <c r="C176" s="1056" t="s">
        <v>1124</v>
      </c>
      <c r="D176" s="1056" t="s">
        <v>1125</v>
      </c>
    </row>
    <row r="177" spans="1:4">
      <c r="A177" s="1056">
        <v>176</v>
      </c>
      <c r="B177" s="1056" t="s">
        <v>1118</v>
      </c>
      <c r="C177" s="1056" t="s">
        <v>1126</v>
      </c>
      <c r="D177" s="1056" t="s">
        <v>1127</v>
      </c>
    </row>
    <row r="178" spans="1:4">
      <c r="A178" s="1056">
        <v>177</v>
      </c>
      <c r="B178" s="1056" t="s">
        <v>1118</v>
      </c>
      <c r="C178" s="1056" t="s">
        <v>1118</v>
      </c>
      <c r="D178" s="1056" t="s">
        <v>1119</v>
      </c>
    </row>
    <row r="179" spans="1:4">
      <c r="A179" s="1056">
        <v>178</v>
      </c>
      <c r="B179" s="1056" t="s">
        <v>1118</v>
      </c>
      <c r="C179" s="1056" t="s">
        <v>1128</v>
      </c>
      <c r="D179" s="1056" t="s">
        <v>1129</v>
      </c>
    </row>
    <row r="180" spans="1:4">
      <c r="A180" s="1056">
        <v>179</v>
      </c>
      <c r="B180" s="1056" t="s">
        <v>1118</v>
      </c>
      <c r="C180" s="1056" t="s">
        <v>1130</v>
      </c>
      <c r="D180" s="1056" t="s">
        <v>1131</v>
      </c>
    </row>
    <row r="181" spans="1:4">
      <c r="A181" s="1056">
        <v>180</v>
      </c>
      <c r="B181" s="1056" t="s">
        <v>1118</v>
      </c>
      <c r="C181" s="1056" t="s">
        <v>1132</v>
      </c>
      <c r="D181" s="1056" t="s">
        <v>1133</v>
      </c>
    </row>
    <row r="182" spans="1:4">
      <c r="A182" s="1056">
        <v>181</v>
      </c>
      <c r="B182" s="1056" t="s">
        <v>1134</v>
      </c>
      <c r="C182" s="1056" t="s">
        <v>1134</v>
      </c>
      <c r="D182" s="1056" t="s">
        <v>1135</v>
      </c>
    </row>
    <row r="183" spans="1:4">
      <c r="A183" s="1056">
        <v>182</v>
      </c>
      <c r="B183" s="1056" t="s">
        <v>1136</v>
      </c>
      <c r="C183" s="1056" t="s">
        <v>780</v>
      </c>
      <c r="D183" s="1056" t="s">
        <v>1138</v>
      </c>
    </row>
    <row r="184" spans="1:4">
      <c r="A184" s="1056">
        <v>183</v>
      </c>
      <c r="B184" s="1056" t="s">
        <v>1136</v>
      </c>
      <c r="C184" s="1056" t="s">
        <v>1139</v>
      </c>
      <c r="D184" s="1056" t="s">
        <v>1140</v>
      </c>
    </row>
    <row r="185" spans="1:4">
      <c r="A185" s="1056">
        <v>184</v>
      </c>
      <c r="B185" s="1056" t="s">
        <v>1136</v>
      </c>
      <c r="C185" s="1056" t="s">
        <v>1141</v>
      </c>
      <c r="D185" s="1056" t="s">
        <v>1142</v>
      </c>
    </row>
    <row r="186" spans="1:4">
      <c r="A186" s="1056">
        <v>185</v>
      </c>
      <c r="B186" s="1056" t="s">
        <v>1136</v>
      </c>
      <c r="C186" s="1056" t="s">
        <v>1143</v>
      </c>
      <c r="D186" s="1056" t="s">
        <v>1144</v>
      </c>
    </row>
    <row r="187" spans="1:4">
      <c r="A187" s="1056">
        <v>186</v>
      </c>
      <c r="B187" s="1056" t="s">
        <v>1136</v>
      </c>
      <c r="C187" s="1056" t="s">
        <v>1145</v>
      </c>
      <c r="D187" s="1056" t="s">
        <v>1146</v>
      </c>
    </row>
    <row r="188" spans="1:4">
      <c r="A188" s="1056">
        <v>187</v>
      </c>
      <c r="B188" s="1056" t="s">
        <v>1136</v>
      </c>
      <c r="C188" s="1056" t="s">
        <v>1147</v>
      </c>
      <c r="D188" s="1056" t="s">
        <v>1148</v>
      </c>
    </row>
    <row r="189" spans="1:4">
      <c r="A189" s="1056">
        <v>188</v>
      </c>
      <c r="B189" s="1056" t="s">
        <v>1136</v>
      </c>
      <c r="C189" s="1056" t="s">
        <v>1136</v>
      </c>
      <c r="D189" s="1056" t="s">
        <v>1137</v>
      </c>
    </row>
    <row r="190" spans="1:4">
      <c r="A190" s="1056">
        <v>189</v>
      </c>
      <c r="B190" s="1056" t="s">
        <v>1136</v>
      </c>
      <c r="C190" s="1056" t="s">
        <v>1149</v>
      </c>
      <c r="D190" s="1056" t="s">
        <v>1150</v>
      </c>
    </row>
    <row r="191" spans="1:4">
      <c r="A191" s="1056">
        <v>190</v>
      </c>
      <c r="B191" s="1056" t="s">
        <v>1136</v>
      </c>
      <c r="C191" s="1056" t="s">
        <v>1151</v>
      </c>
      <c r="D191" s="1056" t="s">
        <v>1152</v>
      </c>
    </row>
    <row r="192" spans="1:4">
      <c r="A192" s="1056">
        <v>191</v>
      </c>
      <c r="B192" s="1056" t="s">
        <v>1136</v>
      </c>
      <c r="C192" s="1056" t="s">
        <v>1153</v>
      </c>
      <c r="D192" s="1056" t="s">
        <v>1154</v>
      </c>
    </row>
    <row r="193" spans="1:4">
      <c r="A193" s="1056">
        <v>192</v>
      </c>
      <c r="B193" s="1056" t="s">
        <v>1155</v>
      </c>
      <c r="C193" s="1056" t="s">
        <v>1157</v>
      </c>
      <c r="D193" s="1056" t="s">
        <v>1158</v>
      </c>
    </row>
    <row r="194" spans="1:4">
      <c r="A194" s="1056">
        <v>193</v>
      </c>
      <c r="B194" s="1056" t="s">
        <v>1155</v>
      </c>
      <c r="C194" s="1056" t="s">
        <v>1159</v>
      </c>
      <c r="D194" s="1056" t="s">
        <v>1160</v>
      </c>
    </row>
    <row r="195" spans="1:4">
      <c r="A195" s="1056">
        <v>194</v>
      </c>
      <c r="B195" s="1056" t="s">
        <v>1155</v>
      </c>
      <c r="C195" s="1056" t="s">
        <v>1161</v>
      </c>
      <c r="D195" s="1056" t="s">
        <v>1162</v>
      </c>
    </row>
    <row r="196" spans="1:4">
      <c r="A196" s="1056">
        <v>195</v>
      </c>
      <c r="B196" s="1056" t="s">
        <v>1155</v>
      </c>
      <c r="C196" s="1056" t="s">
        <v>1084</v>
      </c>
      <c r="D196" s="1056" t="s">
        <v>1163</v>
      </c>
    </row>
    <row r="197" spans="1:4">
      <c r="A197" s="1056">
        <v>196</v>
      </c>
      <c r="B197" s="1056" t="s">
        <v>1155</v>
      </c>
      <c r="C197" s="1056" t="s">
        <v>1164</v>
      </c>
      <c r="D197" s="1056" t="s">
        <v>1165</v>
      </c>
    </row>
    <row r="198" spans="1:4">
      <c r="A198" s="1056">
        <v>197</v>
      </c>
      <c r="B198" s="1056" t="s">
        <v>1155</v>
      </c>
      <c r="C198" s="1056" t="s">
        <v>1166</v>
      </c>
      <c r="D198" s="1056" t="s">
        <v>1167</v>
      </c>
    </row>
    <row r="199" spans="1:4">
      <c r="A199" s="1056">
        <v>198</v>
      </c>
      <c r="B199" s="1056" t="s">
        <v>1155</v>
      </c>
      <c r="C199" s="1056" t="s">
        <v>1168</v>
      </c>
      <c r="D199" s="1056" t="s">
        <v>1169</v>
      </c>
    </row>
    <row r="200" spans="1:4">
      <c r="A200" s="1056">
        <v>199</v>
      </c>
      <c r="B200" s="1056" t="s">
        <v>1155</v>
      </c>
      <c r="C200" s="1056" t="s">
        <v>1155</v>
      </c>
      <c r="D200" s="1056" t="s">
        <v>1156</v>
      </c>
    </row>
    <row r="201" spans="1:4">
      <c r="A201" s="1056">
        <v>200</v>
      </c>
      <c r="B201" s="1056" t="s">
        <v>1155</v>
      </c>
      <c r="C201" s="1056" t="s">
        <v>1170</v>
      </c>
      <c r="D201" s="1056" t="s">
        <v>1171</v>
      </c>
    </row>
    <row r="202" spans="1:4">
      <c r="A202" s="1056">
        <v>201</v>
      </c>
      <c r="B202" s="1056" t="s">
        <v>1155</v>
      </c>
      <c r="C202" s="1056" t="s">
        <v>1172</v>
      </c>
      <c r="D202" s="1056" t="s">
        <v>1173</v>
      </c>
    </row>
    <row r="203" spans="1:4">
      <c r="A203" s="1056">
        <v>202</v>
      </c>
      <c r="B203" s="1056" t="s">
        <v>1155</v>
      </c>
      <c r="C203" s="1056" t="s">
        <v>1174</v>
      </c>
      <c r="D203" s="1056" t="s">
        <v>1175</v>
      </c>
    </row>
    <row r="204" spans="1:4">
      <c r="A204" s="1056">
        <v>203</v>
      </c>
      <c r="B204" s="1056" t="s">
        <v>1155</v>
      </c>
      <c r="C204" s="1056" t="s">
        <v>1176</v>
      </c>
      <c r="D204" s="1056" t="s">
        <v>1177</v>
      </c>
    </row>
    <row r="205" spans="1:4">
      <c r="A205" s="1056">
        <v>204</v>
      </c>
      <c r="B205" s="1056" t="s">
        <v>1155</v>
      </c>
      <c r="C205" s="1056" t="s">
        <v>1178</v>
      </c>
      <c r="D205" s="1056" t="s">
        <v>1179</v>
      </c>
    </row>
    <row r="206" spans="1:4">
      <c r="A206" s="1056">
        <v>205</v>
      </c>
      <c r="B206" s="1056" t="s">
        <v>1155</v>
      </c>
      <c r="C206" s="1056" t="s">
        <v>1180</v>
      </c>
      <c r="D206" s="1056" t="s">
        <v>1181</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602</v>
      </c>
    </row>
    <row r="5" spans="2:4">
      <c r="B5" s="53" t="s">
        <v>222</v>
      </c>
    </row>
    <row r="6" spans="2:4" ht="22.5">
      <c r="B6" s="53" t="s">
        <v>266</v>
      </c>
    </row>
    <row r="7" spans="2:4" ht="22.5">
      <c r="B7" s="53" t="s">
        <v>267</v>
      </c>
    </row>
    <row r="8" spans="2:4" ht="22.5">
      <c r="B8" s="53" t="s">
        <v>268</v>
      </c>
    </row>
    <row r="9" spans="2:4" ht="22.5">
      <c r="B9" s="53" t="s">
        <v>503</v>
      </c>
    </row>
    <row r="10" spans="2:4" ht="56.25">
      <c r="B10" s="53" t="s">
        <v>764</v>
      </c>
    </row>
    <row r="11" spans="2:4" ht="12.75">
      <c r="B11" s="221"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3" t="s">
        <v>371</v>
      </c>
    </row>
    <row r="26" spans="1:2">
      <c r="B26" s="51" t="s">
        <v>332</v>
      </c>
    </row>
    <row r="27" spans="1:2" ht="22.5">
      <c r="B27" s="222" t="s">
        <v>475</v>
      </c>
    </row>
    <row r="28" spans="1:2">
      <c r="B28" s="222" t="s">
        <v>474</v>
      </c>
    </row>
    <row r="29" spans="1:2">
      <c r="B29" s="310" t="s">
        <v>389</v>
      </c>
    </row>
    <row r="30" spans="1:2" ht="22.5">
      <c r="B30" s="222" t="s">
        <v>601</v>
      </c>
    </row>
    <row r="32" spans="1:2">
      <c r="A32" s="280"/>
      <c r="B32" s="281" t="s">
        <v>433</v>
      </c>
    </row>
    <row r="33" spans="1:2" ht="14.25">
      <c r="A33" s="282">
        <v>1</v>
      </c>
      <c r="B33" s="283" t="s">
        <v>434</v>
      </c>
    </row>
    <row r="34" spans="1:2" ht="14.25">
      <c r="A34" s="282">
        <v>2</v>
      </c>
      <c r="B34" s="283" t="s">
        <v>435</v>
      </c>
    </row>
    <row r="35" spans="1:2">
      <c r="B35" s="281" t="s">
        <v>436</v>
      </c>
    </row>
    <row r="36" spans="1:2">
      <c r="B36" s="283"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X55"/>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8" t="s">
        <v>709</v>
      </c>
      <c r="E5" s="1159"/>
      <c r="F5" s="1159"/>
      <c r="G5" s="1159"/>
      <c r="H5" s="1159"/>
      <c r="I5" s="1159"/>
      <c r="J5" s="1160"/>
      <c r="K5" s="436"/>
      <c r="L5" s="176"/>
      <c r="M5" s="176"/>
      <c r="N5" s="176"/>
      <c r="O5" s="176"/>
      <c r="P5" s="176"/>
      <c r="Q5" s="176"/>
      <c r="R5" s="176"/>
      <c r="S5" s="567"/>
      <c r="T5" s="567"/>
      <c r="U5" s="567"/>
      <c r="V5" s="567"/>
      <c r="W5" s="176"/>
    </row>
    <row r="6" spans="1:24" s="469" customFormat="1" ht="3" customHeight="1">
      <c r="A6" s="311"/>
      <c r="B6" s="311"/>
      <c r="D6" s="1175"/>
      <c r="E6" s="1176"/>
      <c r="F6" s="1176"/>
      <c r="G6" s="1176"/>
      <c r="H6" s="1176"/>
      <c r="I6" s="1176"/>
      <c r="J6" s="1177"/>
      <c r="S6" s="645"/>
      <c r="T6" s="645"/>
      <c r="U6" s="645"/>
      <c r="V6" s="645"/>
    </row>
    <row r="7" spans="1:24" s="469" customFormat="1" ht="5.25" hidden="1" customHeight="1">
      <c r="A7" s="311"/>
      <c r="B7" s="311"/>
      <c r="E7" s="1178"/>
      <c r="F7" s="1178"/>
      <c r="G7" s="1174"/>
      <c r="H7" s="1174"/>
      <c r="I7" s="1174"/>
      <c r="J7" s="1174"/>
      <c r="S7" s="645"/>
      <c r="T7" s="645"/>
      <c r="U7" s="645"/>
      <c r="V7" s="645"/>
    </row>
    <row r="8" spans="1:24" s="469" customFormat="1" ht="5.25" hidden="1" customHeight="1">
      <c r="A8" s="311"/>
      <c r="B8" s="311"/>
      <c r="E8" s="1178"/>
      <c r="F8" s="1178"/>
      <c r="G8" s="1174"/>
      <c r="H8" s="1174"/>
      <c r="I8" s="1174"/>
      <c r="J8" s="1174"/>
      <c r="S8" s="645"/>
      <c r="T8" s="645"/>
      <c r="U8" s="645"/>
      <c r="V8" s="645"/>
    </row>
    <row r="9" spans="1:24" s="469" customFormat="1" ht="5.25" hidden="1" customHeight="1">
      <c r="A9" s="311"/>
      <c r="B9" s="311"/>
      <c r="E9" s="1178"/>
      <c r="F9" s="1178"/>
      <c r="G9" s="1174"/>
      <c r="H9" s="1174"/>
      <c r="I9" s="1174"/>
      <c r="J9" s="1174"/>
      <c r="S9" s="645"/>
      <c r="T9" s="645"/>
      <c r="U9" s="645"/>
      <c r="V9" s="645"/>
    </row>
    <row r="10" spans="1:24" s="645" customFormat="1" ht="5.25" hidden="1">
      <c r="A10" s="311"/>
      <c r="B10" s="311"/>
      <c r="E10" s="1179"/>
      <c r="F10" s="1179"/>
      <c r="G10" s="840"/>
      <c r="H10" s="465"/>
      <c r="I10" s="793"/>
      <c r="J10" s="793"/>
    </row>
    <row r="11" spans="1:24" s="159" customFormat="1" ht="18.75" customHeight="1">
      <c r="A11" s="311"/>
      <c r="B11" s="311"/>
      <c r="D11" s="152"/>
      <c r="E11" s="1180" t="s">
        <v>716</v>
      </c>
      <c r="F11" s="1180"/>
      <c r="G11" s="1129" t="s">
        <v>84</v>
      </c>
      <c r="H11" s="467"/>
      <c r="I11" s="166"/>
      <c r="J11" s="152"/>
      <c r="K11" s="153"/>
      <c r="L11" s="152"/>
      <c r="M11" s="152"/>
      <c r="N11" s="153"/>
      <c r="O11" s="153"/>
      <c r="P11" s="152"/>
      <c r="Q11" s="152"/>
      <c r="R11" s="153"/>
      <c r="S11" s="553"/>
      <c r="T11" s="552"/>
      <c r="U11" s="552"/>
      <c r="V11" s="553"/>
    </row>
    <row r="12" spans="1:24" s="469" customFormat="1" ht="18.75">
      <c r="A12" s="311"/>
      <c r="B12" s="311"/>
      <c r="E12" s="1180" t="s">
        <v>717</v>
      </c>
      <c r="F12" s="1180"/>
      <c r="G12" s="1129" t="s">
        <v>84</v>
      </c>
      <c r="H12" s="467"/>
      <c r="I12" s="465"/>
      <c r="J12" s="468"/>
      <c r="K12" s="464"/>
      <c r="L12" s="464"/>
      <c r="M12" s="464"/>
      <c r="N12" s="463"/>
      <c r="O12" s="464"/>
      <c r="P12" s="464"/>
      <c r="Q12" s="464"/>
      <c r="R12" s="463"/>
      <c r="S12" s="644"/>
      <c r="T12" s="644"/>
      <c r="U12" s="644"/>
      <c r="V12" s="643"/>
    </row>
    <row r="13" spans="1:24" s="469" customFormat="1" ht="5.25" hidden="1" customHeight="1">
      <c r="A13" s="311"/>
      <c r="B13" s="311"/>
      <c r="E13" s="1173"/>
      <c r="F13" s="1173"/>
      <c r="G13" s="466"/>
      <c r="H13" s="465"/>
      <c r="I13" s="464"/>
      <c r="J13" s="464"/>
      <c r="K13" s="464"/>
      <c r="L13" s="464"/>
      <c r="M13" s="464"/>
      <c r="N13" s="463"/>
      <c r="O13" s="464"/>
      <c r="P13" s="464"/>
      <c r="Q13" s="464"/>
      <c r="R13" s="463"/>
      <c r="S13" s="644"/>
      <c r="T13" s="644"/>
      <c r="U13" s="644"/>
      <c r="V13" s="643"/>
    </row>
    <row r="14" spans="1:24" s="469" customFormat="1" ht="5.25" hidden="1" customHeight="1">
      <c r="A14" s="311"/>
      <c r="B14" s="311"/>
      <c r="S14" s="645"/>
      <c r="T14" s="645"/>
      <c r="U14" s="645"/>
      <c r="V14" s="645"/>
    </row>
    <row r="15" spans="1:24" s="462" customFormat="1" ht="5.25" hidden="1" customHeight="1">
      <c r="A15" s="471"/>
      <c r="B15" s="471"/>
      <c r="S15" s="642"/>
      <c r="T15" s="642"/>
      <c r="U15" s="642"/>
      <c r="V15" s="642"/>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2" t="s">
        <v>91</v>
      </c>
      <c r="E17" s="1172" t="s">
        <v>296</v>
      </c>
      <c r="F17" s="1172" t="s">
        <v>79</v>
      </c>
      <c r="G17" s="1172" t="s">
        <v>438</v>
      </c>
      <c r="H17" s="1172" t="s">
        <v>91</v>
      </c>
      <c r="I17" s="1172"/>
      <c r="J17" s="1172" t="s">
        <v>20</v>
      </c>
      <c r="K17" s="1184" t="s">
        <v>478</v>
      </c>
      <c r="L17" s="1184"/>
      <c r="M17" s="1184"/>
      <c r="N17" s="1184"/>
      <c r="O17" s="1184" t="s">
        <v>707</v>
      </c>
      <c r="P17" s="1184"/>
      <c r="Q17" s="1184"/>
      <c r="R17" s="1184"/>
      <c r="S17" s="1184" t="s">
        <v>708</v>
      </c>
      <c r="T17" s="1184"/>
      <c r="U17" s="1184"/>
      <c r="V17" s="1184"/>
      <c r="W17" s="1172" t="s">
        <v>243</v>
      </c>
    </row>
    <row r="18" spans="1:24" ht="30.75" customHeight="1">
      <c r="D18" s="1172"/>
      <c r="E18" s="1172"/>
      <c r="F18" s="1172"/>
      <c r="G18" s="1172"/>
      <c r="H18" s="1172"/>
      <c r="I18" s="1172"/>
      <c r="J18" s="1172"/>
      <c r="K18" s="115" t="s">
        <v>299</v>
      </c>
      <c r="L18" s="1172" t="s">
        <v>91</v>
      </c>
      <c r="M18" s="1172"/>
      <c r="N18" s="115" t="s">
        <v>229</v>
      </c>
      <c r="O18" s="115" t="s">
        <v>299</v>
      </c>
      <c r="P18" s="1172" t="s">
        <v>91</v>
      </c>
      <c r="Q18" s="1172"/>
      <c r="R18" s="115" t="s">
        <v>229</v>
      </c>
      <c r="S18" s="540" t="s">
        <v>299</v>
      </c>
      <c r="T18" s="1172" t="s">
        <v>91</v>
      </c>
      <c r="U18" s="1172"/>
      <c r="V18" s="540" t="s">
        <v>399</v>
      </c>
      <c r="W18" s="1172"/>
    </row>
    <row r="19" spans="1:24" s="405" customFormat="1" ht="12" customHeight="1">
      <c r="A19" s="404"/>
      <c r="B19" s="404"/>
      <c r="D19" s="42" t="s">
        <v>92</v>
      </c>
      <c r="E19" s="42" t="s">
        <v>48</v>
      </c>
      <c r="F19" s="42" t="s">
        <v>49</v>
      </c>
      <c r="G19" s="42" t="s">
        <v>50</v>
      </c>
      <c r="H19" s="1181" t="s">
        <v>67</v>
      </c>
      <c r="I19" s="1181"/>
      <c r="J19" s="42" t="s">
        <v>68</v>
      </c>
      <c r="K19" s="42" t="s">
        <v>182</v>
      </c>
      <c r="L19" s="1181" t="s">
        <v>183</v>
      </c>
      <c r="M19" s="1181"/>
      <c r="N19" s="42" t="s">
        <v>207</v>
      </c>
      <c r="O19" s="42" t="s">
        <v>208</v>
      </c>
      <c r="P19" s="1181" t="s">
        <v>209</v>
      </c>
      <c r="Q19" s="1181"/>
      <c r="R19" s="42" t="s">
        <v>210</v>
      </c>
      <c r="S19" s="525" t="s">
        <v>209</v>
      </c>
      <c r="T19" s="1181" t="s">
        <v>210</v>
      </c>
      <c r="U19" s="1181"/>
      <c r="V19" s="525" t="s">
        <v>211</v>
      </c>
      <c r="W19" s="42" t="s">
        <v>212</v>
      </c>
    </row>
    <row r="20" spans="1:24" ht="14.25" hidden="1" customHeight="1">
      <c r="C20" s="309"/>
      <c r="D20" s="349">
        <v>0</v>
      </c>
      <c r="E20" s="400"/>
      <c r="F20" s="400"/>
      <c r="G20" s="121"/>
      <c r="H20" s="401"/>
      <c r="I20" s="401"/>
      <c r="J20" s="220"/>
      <c r="K20" s="121"/>
      <c r="L20" s="220"/>
      <c r="M20" s="220"/>
      <c r="N20" s="402"/>
      <c r="O20" s="121"/>
      <c r="P20" s="220"/>
      <c r="Q20" s="220"/>
      <c r="R20" s="403"/>
      <c r="S20" s="542"/>
      <c r="T20" s="592"/>
      <c r="U20" s="592"/>
      <c r="V20" s="629"/>
      <c r="W20" s="121"/>
      <c r="X20" s="175"/>
    </row>
    <row r="21" spans="1:24" s="1097" customFormat="1" ht="17.100000000000001" customHeight="1">
      <c r="A21" s="748">
        <v>13</v>
      </c>
      <c r="C21" s="309"/>
      <c r="D21" s="1185">
        <v>1</v>
      </c>
      <c r="E21" s="1191" t="s">
        <v>768</v>
      </c>
      <c r="F21" s="1195" t="s">
        <v>1878</v>
      </c>
      <c r="G21" s="1198" t="s">
        <v>84</v>
      </c>
      <c r="H21" s="1185"/>
      <c r="I21" s="1185">
        <v>1</v>
      </c>
      <c r="J21" s="1187" t="s">
        <v>1880</v>
      </c>
      <c r="K21" s="1200" t="s">
        <v>83</v>
      </c>
      <c r="L21" s="1201"/>
      <c r="M21" s="1201" t="s">
        <v>92</v>
      </c>
      <c r="N21" s="1202" t="s">
        <v>1875</v>
      </c>
      <c r="O21" s="1200" t="s">
        <v>84</v>
      </c>
      <c r="P21" s="1201"/>
      <c r="Q21" s="1201" t="s">
        <v>92</v>
      </c>
      <c r="R21" s="1203"/>
      <c r="S21" s="1200" t="s">
        <v>84</v>
      </c>
      <c r="T21" s="1083"/>
      <c r="U21" s="1083" t="s">
        <v>92</v>
      </c>
      <c r="V21" s="1130"/>
      <c r="W21" s="307"/>
    </row>
    <row r="22" spans="1:24" s="1097" customFormat="1" ht="17.100000000000001" customHeight="1">
      <c r="A22" s="748"/>
      <c r="C22" s="747"/>
      <c r="D22" s="1185"/>
      <c r="E22" s="1192"/>
      <c r="F22" s="1196"/>
      <c r="G22" s="1198"/>
      <c r="H22" s="1185"/>
      <c r="I22" s="1185"/>
      <c r="J22" s="1188"/>
      <c r="K22" s="1200"/>
      <c r="L22" s="1201"/>
      <c r="M22" s="1201"/>
      <c r="N22" s="1202"/>
      <c r="O22" s="1200"/>
      <c r="P22" s="1201"/>
      <c r="Q22" s="1201"/>
      <c r="R22" s="1203"/>
      <c r="S22" s="1200"/>
      <c r="T22" s="1085"/>
      <c r="U22" s="744"/>
      <c r="V22" s="745"/>
      <c r="W22" s="746"/>
    </row>
    <row r="23" spans="1:24" s="1097" customFormat="1" ht="17.100000000000001" customHeight="1">
      <c r="A23" s="748"/>
      <c r="C23" s="747"/>
      <c r="D23" s="1186"/>
      <c r="E23" s="1193"/>
      <c r="F23" s="1196"/>
      <c r="G23" s="1199"/>
      <c r="H23" s="1186"/>
      <c r="I23" s="1186"/>
      <c r="J23" s="1188"/>
      <c r="K23" s="1199"/>
      <c r="L23" s="1186"/>
      <c r="M23" s="1186"/>
      <c r="N23" s="1203"/>
      <c r="O23" s="1199"/>
      <c r="P23" s="1100"/>
      <c r="Q23" s="744"/>
      <c r="R23" s="745"/>
      <c r="S23" s="741"/>
      <c r="T23" s="741"/>
      <c r="U23" s="741"/>
      <c r="V23" s="741"/>
      <c r="W23" s="746"/>
    </row>
    <row r="24" spans="1:24" s="1097" customFormat="1" ht="17.100000000000001" customHeight="1">
      <c r="A24" s="748"/>
      <c r="C24" s="747"/>
      <c r="D24" s="1186"/>
      <c r="E24" s="1193"/>
      <c r="F24" s="1196"/>
      <c r="G24" s="1199"/>
      <c r="H24" s="1186"/>
      <c r="I24" s="1186"/>
      <c r="J24" s="1188"/>
      <c r="K24" s="1199"/>
      <c r="L24" s="1204"/>
      <c r="M24" s="1201" t="s">
        <v>48</v>
      </c>
      <c r="N24" s="1207" t="s">
        <v>1876</v>
      </c>
      <c r="O24" s="1200" t="s">
        <v>84</v>
      </c>
      <c r="P24" s="1201"/>
      <c r="Q24" s="1201" t="s">
        <v>92</v>
      </c>
      <c r="R24" s="1203"/>
      <c r="S24" s="1200" t="s">
        <v>84</v>
      </c>
      <c r="T24" s="1083"/>
      <c r="U24" s="1083" t="s">
        <v>92</v>
      </c>
      <c r="V24" s="1130"/>
      <c r="W24" s="307"/>
    </row>
    <row r="25" spans="1:24" s="1097" customFormat="1" ht="17.100000000000001" customHeight="1">
      <c r="A25" s="748"/>
      <c r="C25" s="747"/>
      <c r="D25" s="1186"/>
      <c r="E25" s="1193"/>
      <c r="F25" s="1196"/>
      <c r="G25" s="1199"/>
      <c r="H25" s="1186"/>
      <c r="I25" s="1186"/>
      <c r="J25" s="1188"/>
      <c r="K25" s="1199"/>
      <c r="L25" s="1205"/>
      <c r="M25" s="1201"/>
      <c r="N25" s="1208"/>
      <c r="O25" s="1200"/>
      <c r="P25" s="1201"/>
      <c r="Q25" s="1201"/>
      <c r="R25" s="1203"/>
      <c r="S25" s="1200"/>
      <c r="T25" s="1085"/>
      <c r="U25" s="744"/>
      <c r="V25" s="745"/>
      <c r="W25" s="746"/>
    </row>
    <row r="26" spans="1:24" s="1097" customFormat="1" ht="17.100000000000001" customHeight="1">
      <c r="A26" s="748"/>
      <c r="C26" s="747"/>
      <c r="D26" s="1186"/>
      <c r="E26" s="1193"/>
      <c r="F26" s="1196"/>
      <c r="G26" s="1199"/>
      <c r="H26" s="1186"/>
      <c r="I26" s="1186"/>
      <c r="J26" s="1188"/>
      <c r="K26" s="1199"/>
      <c r="L26" s="1206"/>
      <c r="M26" s="1186"/>
      <c r="N26" s="1209"/>
      <c r="O26" s="1199"/>
      <c r="P26" s="1100"/>
      <c r="Q26" s="744"/>
      <c r="R26" s="745"/>
      <c r="S26" s="741"/>
      <c r="T26" s="741"/>
      <c r="U26" s="741"/>
      <c r="V26" s="741"/>
      <c r="W26" s="746"/>
    </row>
    <row r="27" spans="1:24" s="1097" customFormat="1" ht="17.100000000000001" customHeight="1">
      <c r="A27" s="748"/>
      <c r="C27" s="747"/>
      <c r="D27" s="1186"/>
      <c r="E27" s="1193"/>
      <c r="F27" s="1196"/>
      <c r="G27" s="1199"/>
      <c r="H27" s="1186"/>
      <c r="I27" s="1186"/>
      <c r="J27" s="1188"/>
      <c r="K27" s="1199"/>
      <c r="L27" s="1204"/>
      <c r="M27" s="1201" t="s">
        <v>49</v>
      </c>
      <c r="N27" s="1207" t="s">
        <v>1877</v>
      </c>
      <c r="O27" s="1200" t="s">
        <v>84</v>
      </c>
      <c r="P27" s="1201"/>
      <c r="Q27" s="1201" t="s">
        <v>92</v>
      </c>
      <c r="R27" s="1203"/>
      <c r="S27" s="1200" t="s">
        <v>84</v>
      </c>
      <c r="T27" s="1083"/>
      <c r="U27" s="1083" t="s">
        <v>92</v>
      </c>
      <c r="V27" s="1130"/>
      <c r="W27" s="307"/>
    </row>
    <row r="28" spans="1:24" s="1097" customFormat="1" ht="17.100000000000001" customHeight="1">
      <c r="A28" s="748"/>
      <c r="C28" s="747"/>
      <c r="D28" s="1186"/>
      <c r="E28" s="1193"/>
      <c r="F28" s="1196"/>
      <c r="G28" s="1199"/>
      <c r="H28" s="1186"/>
      <c r="I28" s="1186"/>
      <c r="J28" s="1188"/>
      <c r="K28" s="1199"/>
      <c r="L28" s="1205"/>
      <c r="M28" s="1201"/>
      <c r="N28" s="1208"/>
      <c r="O28" s="1200"/>
      <c r="P28" s="1201"/>
      <c r="Q28" s="1201"/>
      <c r="R28" s="1203"/>
      <c r="S28" s="1200"/>
      <c r="T28" s="1085"/>
      <c r="U28" s="744"/>
      <c r="V28" s="745"/>
      <c r="W28" s="746"/>
    </row>
    <row r="29" spans="1:24" s="1097" customFormat="1" ht="17.100000000000001" customHeight="1">
      <c r="A29" s="748"/>
      <c r="C29" s="747"/>
      <c r="D29" s="1186"/>
      <c r="E29" s="1193"/>
      <c r="F29" s="1196"/>
      <c r="G29" s="1199"/>
      <c r="H29" s="1186"/>
      <c r="I29" s="1186"/>
      <c r="J29" s="1188"/>
      <c r="K29" s="1199"/>
      <c r="L29" s="1206"/>
      <c r="M29" s="1186"/>
      <c r="N29" s="1209"/>
      <c r="O29" s="1199"/>
      <c r="P29" s="1100"/>
      <c r="Q29" s="744"/>
      <c r="R29" s="745"/>
      <c r="S29" s="741"/>
      <c r="T29" s="741"/>
      <c r="U29" s="741"/>
      <c r="V29" s="741"/>
      <c r="W29" s="746"/>
    </row>
    <row r="30" spans="1:24" s="1097" customFormat="1" ht="17.100000000000001" customHeight="1">
      <c r="A30" s="748"/>
      <c r="C30" s="747"/>
      <c r="D30" s="1186"/>
      <c r="E30" s="1193"/>
      <c r="F30" s="1196"/>
      <c r="G30" s="1199"/>
      <c r="H30" s="1186"/>
      <c r="I30" s="1186"/>
      <c r="J30" s="1189"/>
      <c r="K30" s="1199"/>
      <c r="L30" s="744"/>
      <c r="M30" s="745"/>
      <c r="N30" s="745"/>
      <c r="O30" s="745"/>
      <c r="P30" s="745"/>
      <c r="Q30" s="745"/>
      <c r="R30" s="745"/>
      <c r="S30" s="741"/>
      <c r="T30" s="741"/>
      <c r="U30" s="741"/>
      <c r="V30" s="741"/>
      <c r="W30" s="746"/>
    </row>
    <row r="31" spans="1:24" s="1097" customFormat="1" ht="17.100000000000001" customHeight="1">
      <c r="A31" s="748" t="s">
        <v>1881</v>
      </c>
      <c r="C31" s="747"/>
      <c r="D31" s="1186"/>
      <c r="E31" s="1193"/>
      <c r="F31" s="1196"/>
      <c r="G31" s="1199"/>
      <c r="H31" s="1210"/>
      <c r="I31" s="1185">
        <v>2</v>
      </c>
      <c r="J31" s="1187" t="s">
        <v>1884</v>
      </c>
      <c r="K31" s="1200" t="s">
        <v>83</v>
      </c>
      <c r="L31" s="1201"/>
      <c r="M31" s="1201" t="s">
        <v>92</v>
      </c>
      <c r="N31" s="1202" t="s">
        <v>1875</v>
      </c>
      <c r="O31" s="1200" t="s">
        <v>84</v>
      </c>
      <c r="P31" s="1201"/>
      <c r="Q31" s="1201" t="s">
        <v>92</v>
      </c>
      <c r="R31" s="1203"/>
      <c r="S31" s="1200" t="s">
        <v>84</v>
      </c>
      <c r="T31" s="1083"/>
      <c r="U31" s="1083" t="s">
        <v>92</v>
      </c>
      <c r="V31" s="1130"/>
      <c r="W31" s="307"/>
    </row>
    <row r="32" spans="1:24" s="1097" customFormat="1" ht="17.100000000000001" customHeight="1">
      <c r="A32" s="748"/>
      <c r="C32" s="747"/>
      <c r="D32" s="1186"/>
      <c r="E32" s="1193"/>
      <c r="F32" s="1196"/>
      <c r="G32" s="1199"/>
      <c r="H32" s="1211"/>
      <c r="I32" s="1185"/>
      <c r="J32" s="1188"/>
      <c r="K32" s="1200"/>
      <c r="L32" s="1201"/>
      <c r="M32" s="1201"/>
      <c r="N32" s="1202"/>
      <c r="O32" s="1200"/>
      <c r="P32" s="1201"/>
      <c r="Q32" s="1201"/>
      <c r="R32" s="1203"/>
      <c r="S32" s="1200"/>
      <c r="T32" s="1085"/>
      <c r="U32" s="744"/>
      <c r="V32" s="745"/>
      <c r="W32" s="746"/>
    </row>
    <row r="33" spans="1:23" s="1097" customFormat="1" ht="17.100000000000001" customHeight="1">
      <c r="A33" s="748"/>
      <c r="C33" s="747"/>
      <c r="D33" s="1186"/>
      <c r="E33" s="1193"/>
      <c r="F33" s="1196"/>
      <c r="G33" s="1199"/>
      <c r="H33" s="1212"/>
      <c r="I33" s="1186"/>
      <c r="J33" s="1188"/>
      <c r="K33" s="1199"/>
      <c r="L33" s="1186"/>
      <c r="M33" s="1186"/>
      <c r="N33" s="1203"/>
      <c r="O33" s="1199"/>
      <c r="P33" s="1100"/>
      <c r="Q33" s="744"/>
      <c r="R33" s="745"/>
      <c r="S33" s="741"/>
      <c r="T33" s="741"/>
      <c r="U33" s="741"/>
      <c r="V33" s="741"/>
      <c r="W33" s="746"/>
    </row>
    <row r="34" spans="1:23" s="1097" customFormat="1" ht="15" customHeight="1">
      <c r="A34" s="748"/>
      <c r="C34" s="747"/>
      <c r="D34" s="1186"/>
      <c r="E34" s="1193"/>
      <c r="F34" s="1196"/>
      <c r="G34" s="1199"/>
      <c r="H34" s="1206"/>
      <c r="I34" s="1186"/>
      <c r="J34" s="1189"/>
      <c r="K34" s="1199"/>
      <c r="L34" s="744"/>
      <c r="M34" s="745"/>
      <c r="N34" s="745"/>
      <c r="O34" s="745"/>
      <c r="P34" s="745"/>
      <c r="Q34" s="745"/>
      <c r="R34" s="745"/>
      <c r="S34" s="741"/>
      <c r="T34" s="741"/>
      <c r="U34" s="741"/>
      <c r="V34" s="741"/>
      <c r="W34" s="746"/>
    </row>
    <row r="35" spans="1:23" s="1097" customFormat="1" ht="15" customHeight="1">
      <c r="A35" s="748"/>
      <c r="C35" s="747"/>
      <c r="D35" s="1186"/>
      <c r="E35" s="1194"/>
      <c r="F35" s="1197"/>
      <c r="G35" s="1199"/>
      <c r="H35" s="744"/>
      <c r="I35" s="745"/>
      <c r="J35" s="745"/>
      <c r="K35" s="745"/>
      <c r="L35" s="745"/>
      <c r="M35" s="745"/>
      <c r="N35" s="745"/>
      <c r="O35" s="745"/>
      <c r="P35" s="745"/>
      <c r="Q35" s="745"/>
      <c r="R35" s="745"/>
      <c r="S35" s="741"/>
      <c r="T35" s="741"/>
      <c r="U35" s="741"/>
      <c r="V35" s="741"/>
      <c r="W35" s="746"/>
    </row>
    <row r="36" spans="1:23" s="1097" customFormat="1" ht="17.100000000000001" customHeight="1">
      <c r="A36" s="748">
        <v>5</v>
      </c>
      <c r="C36" s="309"/>
      <c r="D36" s="1185">
        <v>2</v>
      </c>
      <c r="E36" s="1191" t="s">
        <v>612</v>
      </c>
      <c r="F36" s="1195" t="s">
        <v>1878</v>
      </c>
      <c r="G36" s="1198" t="s">
        <v>84</v>
      </c>
      <c r="H36" s="1185"/>
      <c r="I36" s="1185">
        <v>1</v>
      </c>
      <c r="J36" s="1187" t="s">
        <v>1879</v>
      </c>
      <c r="K36" s="1200" t="s">
        <v>83</v>
      </c>
      <c r="L36" s="1201"/>
      <c r="M36" s="1201" t="s">
        <v>92</v>
      </c>
      <c r="N36" s="1202" t="s">
        <v>1875</v>
      </c>
      <c r="O36" s="1200" t="s">
        <v>84</v>
      </c>
      <c r="P36" s="1201"/>
      <c r="Q36" s="1201" t="s">
        <v>92</v>
      </c>
      <c r="R36" s="1203"/>
      <c r="S36" s="1200" t="s">
        <v>84</v>
      </c>
      <c r="T36" s="1083"/>
      <c r="U36" s="1083" t="s">
        <v>92</v>
      </c>
      <c r="V36" s="1130"/>
      <c r="W36" s="307"/>
    </row>
    <row r="37" spans="1:23" s="1097" customFormat="1" ht="17.100000000000001" customHeight="1">
      <c r="A37" s="748"/>
      <c r="C37" s="747"/>
      <c r="D37" s="1185"/>
      <c r="E37" s="1192"/>
      <c r="F37" s="1196"/>
      <c r="G37" s="1198"/>
      <c r="H37" s="1185"/>
      <c r="I37" s="1185"/>
      <c r="J37" s="1188"/>
      <c r="K37" s="1200"/>
      <c r="L37" s="1201"/>
      <c r="M37" s="1201"/>
      <c r="N37" s="1202"/>
      <c r="O37" s="1200"/>
      <c r="P37" s="1201"/>
      <c r="Q37" s="1201"/>
      <c r="R37" s="1203"/>
      <c r="S37" s="1200"/>
      <c r="T37" s="1085"/>
      <c r="U37" s="744"/>
      <c r="V37" s="745"/>
      <c r="W37" s="746"/>
    </row>
    <row r="38" spans="1:23" s="1097" customFormat="1" ht="17.100000000000001" customHeight="1">
      <c r="A38" s="748"/>
      <c r="C38" s="747"/>
      <c r="D38" s="1186"/>
      <c r="E38" s="1193"/>
      <c r="F38" s="1196"/>
      <c r="G38" s="1199"/>
      <c r="H38" s="1186"/>
      <c r="I38" s="1186"/>
      <c r="J38" s="1188"/>
      <c r="K38" s="1199"/>
      <c r="L38" s="1186"/>
      <c r="M38" s="1186"/>
      <c r="N38" s="1203"/>
      <c r="O38" s="1199"/>
      <c r="P38" s="1100"/>
      <c r="Q38" s="744"/>
      <c r="R38" s="745"/>
      <c r="S38" s="741"/>
      <c r="T38" s="741"/>
      <c r="U38" s="741"/>
      <c r="V38" s="741"/>
      <c r="W38" s="746"/>
    </row>
    <row r="39" spans="1:23" s="1097" customFormat="1" ht="15" customHeight="1">
      <c r="A39" s="748"/>
      <c r="C39" s="747"/>
      <c r="D39" s="1186"/>
      <c r="E39" s="1193"/>
      <c r="F39" s="1196"/>
      <c r="G39" s="1199"/>
      <c r="H39" s="1186"/>
      <c r="I39" s="1186"/>
      <c r="J39" s="1189"/>
      <c r="K39" s="1199"/>
      <c r="L39" s="744"/>
      <c r="M39" s="745"/>
      <c r="N39" s="745"/>
      <c r="O39" s="745"/>
      <c r="P39" s="745"/>
      <c r="Q39" s="745"/>
      <c r="R39" s="745"/>
      <c r="S39" s="741"/>
      <c r="T39" s="741"/>
      <c r="U39" s="741"/>
      <c r="V39" s="741"/>
      <c r="W39" s="746"/>
    </row>
    <row r="40" spans="1:23" s="1097" customFormat="1" ht="15" customHeight="1">
      <c r="A40" s="748"/>
      <c r="C40" s="747"/>
      <c r="D40" s="1186"/>
      <c r="E40" s="1194"/>
      <c r="F40" s="1197"/>
      <c r="G40" s="1199"/>
      <c r="H40" s="744"/>
      <c r="I40" s="745"/>
      <c r="J40" s="745"/>
      <c r="K40" s="745"/>
      <c r="L40" s="745"/>
      <c r="M40" s="745"/>
      <c r="N40" s="745"/>
      <c r="O40" s="745"/>
      <c r="P40" s="745"/>
      <c r="Q40" s="745"/>
      <c r="R40" s="745"/>
      <c r="S40" s="741"/>
      <c r="T40" s="741"/>
      <c r="U40" s="741"/>
      <c r="V40" s="741"/>
      <c r="W40" s="746"/>
    </row>
    <row r="41" spans="1:23" ht="17.100000000000001" customHeight="1">
      <c r="D41" s="117"/>
      <c r="E41" s="745"/>
      <c r="F41" s="118"/>
      <c r="G41" s="118"/>
      <c r="H41" s="118"/>
      <c r="I41" s="118"/>
      <c r="J41" s="118"/>
      <c r="K41" s="118"/>
      <c r="L41" s="118"/>
      <c r="M41" s="118"/>
      <c r="N41" s="118"/>
      <c r="O41" s="118"/>
      <c r="P41" s="118"/>
      <c r="Q41" s="118"/>
      <c r="R41" s="118"/>
      <c r="S41" s="541"/>
      <c r="T41" s="541"/>
      <c r="U41" s="541"/>
      <c r="V41" s="541"/>
      <c r="W41" s="119"/>
    </row>
    <row r="42" spans="1:23" ht="3" customHeight="1"/>
    <row r="43" spans="1:23" ht="11.25" hidden="1" customHeight="1"/>
    <row r="44" spans="1:23" ht="0.95" customHeight="1"/>
    <row r="45" spans="1:23" ht="23.25" customHeight="1"/>
    <row r="46" spans="1:23" ht="3" customHeight="1"/>
    <row r="47" spans="1:23" ht="17.100000000000001" customHeight="1">
      <c r="E47" s="1190" t="s">
        <v>733</v>
      </c>
      <c r="F47" s="1190"/>
      <c r="G47" s="1190"/>
      <c r="H47" s="1190"/>
      <c r="I47" s="1190"/>
      <c r="J47" s="1190"/>
      <c r="K47" s="1190"/>
      <c r="L47" s="1190"/>
      <c r="M47" s="1190"/>
      <c r="N47" s="1190"/>
      <c r="O47" s="1190"/>
      <c r="P47" s="1190"/>
      <c r="Q47" s="1190"/>
      <c r="R47" s="1190"/>
      <c r="S47" s="1190"/>
      <c r="T47" s="1190"/>
      <c r="U47" s="1190"/>
      <c r="V47" s="1190"/>
      <c r="W47" s="1190"/>
    </row>
    <row r="48" spans="1:23" ht="36.950000000000003" customHeight="1">
      <c r="E48" s="1182" t="s">
        <v>735</v>
      </c>
      <c r="F48" s="1183"/>
      <c r="G48" s="1183"/>
      <c r="H48" s="1183"/>
      <c r="I48" s="1183"/>
      <c r="J48" s="1183"/>
      <c r="K48" s="1183"/>
      <c r="L48" s="1183"/>
      <c r="M48" s="1183"/>
      <c r="N48" s="1183"/>
      <c r="O48" s="1183"/>
      <c r="P48" s="1183"/>
      <c r="Q48" s="1183"/>
      <c r="R48" s="1183"/>
      <c r="S48" s="1183"/>
      <c r="T48" s="1183"/>
      <c r="U48" s="1183"/>
      <c r="V48" s="1183"/>
      <c r="W48" s="1183"/>
    </row>
    <row r="49" spans="5:23" ht="17.100000000000001" customHeight="1">
      <c r="E49" s="1182" t="s">
        <v>736</v>
      </c>
      <c r="F49" s="1183"/>
      <c r="G49" s="1183"/>
      <c r="H49" s="1183"/>
      <c r="I49" s="1183"/>
      <c r="J49" s="1183"/>
      <c r="K49" s="1183"/>
      <c r="L49" s="1183"/>
      <c r="M49" s="1183"/>
      <c r="N49" s="1183"/>
      <c r="O49" s="1183"/>
      <c r="P49" s="1183"/>
      <c r="Q49" s="1183"/>
      <c r="R49" s="1183"/>
      <c r="S49" s="1183"/>
      <c r="T49" s="1183"/>
      <c r="U49" s="1183"/>
      <c r="V49" s="1183"/>
      <c r="W49" s="1183"/>
    </row>
    <row r="50" spans="5:23" ht="27" customHeight="1">
      <c r="E50" s="1182" t="s">
        <v>737</v>
      </c>
      <c r="F50" s="1183"/>
      <c r="G50" s="1183"/>
      <c r="H50" s="1183"/>
      <c r="I50" s="1183"/>
      <c r="J50" s="1183"/>
      <c r="K50" s="1183"/>
      <c r="L50" s="1183"/>
      <c r="M50" s="1183"/>
      <c r="N50" s="1183"/>
      <c r="O50" s="1183"/>
      <c r="P50" s="1183"/>
      <c r="Q50" s="1183"/>
      <c r="R50" s="1183"/>
      <c r="S50" s="1183"/>
      <c r="T50" s="1183"/>
      <c r="U50" s="1183"/>
      <c r="V50" s="1183"/>
      <c r="W50" s="1183"/>
    </row>
    <row r="51" spans="5:23" ht="17.100000000000001" customHeight="1">
      <c r="E51" s="1182" t="s">
        <v>738</v>
      </c>
      <c r="F51" s="1183"/>
      <c r="G51" s="1183"/>
      <c r="H51" s="1183"/>
      <c r="I51" s="1183"/>
      <c r="J51" s="1183"/>
      <c r="K51" s="1183"/>
      <c r="L51" s="1183"/>
      <c r="M51" s="1183"/>
      <c r="N51" s="1183"/>
      <c r="O51" s="1183"/>
      <c r="P51" s="1183"/>
      <c r="Q51" s="1183"/>
      <c r="R51" s="1183"/>
      <c r="S51" s="1183"/>
      <c r="T51" s="1183"/>
      <c r="U51" s="1183"/>
      <c r="V51" s="1183"/>
      <c r="W51" s="1183"/>
    </row>
    <row r="52" spans="5:23" ht="15" customHeight="1">
      <c r="E52" s="792"/>
      <c r="F52" s="217"/>
      <c r="G52" s="217"/>
      <c r="H52" s="217"/>
      <c r="I52" s="217"/>
      <c r="J52" s="217"/>
      <c r="K52" s="217"/>
      <c r="L52" s="217"/>
      <c r="M52" s="217"/>
      <c r="N52" s="217"/>
      <c r="O52" s="217"/>
      <c r="P52" s="217"/>
      <c r="Q52" s="217"/>
      <c r="R52" s="217"/>
      <c r="S52" s="217"/>
      <c r="T52" s="217"/>
      <c r="U52" s="217"/>
      <c r="V52" s="217"/>
      <c r="W52" s="217"/>
    </row>
    <row r="53" spans="5:23" ht="15" customHeight="1">
      <c r="E53" s="1190" t="s">
        <v>734</v>
      </c>
      <c r="F53" s="1190"/>
      <c r="G53" s="1190"/>
      <c r="H53" s="1190"/>
      <c r="I53" s="1190"/>
      <c r="J53" s="1190"/>
      <c r="K53" s="1190"/>
      <c r="L53" s="1190"/>
      <c r="M53" s="1190"/>
      <c r="N53" s="1190"/>
      <c r="O53" s="1190"/>
      <c r="P53" s="1190"/>
      <c r="Q53" s="1190"/>
      <c r="R53" s="1190"/>
      <c r="S53" s="1190"/>
      <c r="T53" s="1190"/>
      <c r="U53" s="1190"/>
      <c r="V53" s="1190"/>
      <c r="W53" s="1190"/>
    </row>
    <row r="54" spans="5:23" ht="17.100000000000001" customHeight="1">
      <c r="E54" s="1182" t="s">
        <v>739</v>
      </c>
      <c r="F54" s="1183"/>
      <c r="G54" s="1183"/>
      <c r="H54" s="1183"/>
      <c r="I54" s="1183"/>
      <c r="J54" s="1183"/>
      <c r="K54" s="1183"/>
      <c r="L54" s="1183"/>
      <c r="M54" s="1183"/>
      <c r="N54" s="1183"/>
      <c r="O54" s="1183"/>
      <c r="P54" s="1183"/>
      <c r="Q54" s="1183"/>
      <c r="R54" s="1183"/>
      <c r="S54" s="1183"/>
      <c r="T54" s="1183"/>
      <c r="U54" s="1183"/>
      <c r="V54" s="1183"/>
      <c r="W54" s="1183"/>
    </row>
    <row r="55" spans="5:23" ht="17.100000000000001" customHeight="1">
      <c r="E55" s="1182" t="s">
        <v>740</v>
      </c>
      <c r="F55" s="1183"/>
      <c r="G55" s="1183"/>
      <c r="H55" s="1183"/>
      <c r="I55" s="1183"/>
      <c r="J55" s="1183"/>
      <c r="K55" s="1183"/>
      <c r="L55" s="1183"/>
      <c r="M55" s="1183"/>
      <c r="N55" s="1183"/>
      <c r="O55" s="1183"/>
      <c r="P55" s="1183"/>
      <c r="Q55" s="1183"/>
      <c r="R55" s="1183"/>
      <c r="S55" s="1183"/>
      <c r="T55" s="1183"/>
      <c r="U55" s="1183"/>
      <c r="V55" s="1183"/>
      <c r="W55" s="1183"/>
    </row>
  </sheetData>
  <sheetProtection password="FA9C" sheet="1" objects="1" scenarios="1" formatColumns="0" formatRows="0"/>
  <dataConsolidate/>
  <mergeCells count="97">
    <mergeCell ref="P24:P25"/>
    <mergeCell ref="Q24:Q25"/>
    <mergeCell ref="R24:R25"/>
    <mergeCell ref="S24:S25"/>
    <mergeCell ref="L27:L29"/>
    <mergeCell ref="M27:M29"/>
    <mergeCell ref="N27:N29"/>
    <mergeCell ref="O27:O29"/>
    <mergeCell ref="P27:P28"/>
    <mergeCell ref="Q27:Q28"/>
    <mergeCell ref="R27:R28"/>
    <mergeCell ref="S27:S28"/>
    <mergeCell ref="P36:P37"/>
    <mergeCell ref="Q36:Q37"/>
    <mergeCell ref="R36:R37"/>
    <mergeCell ref="S36:S37"/>
    <mergeCell ref="H31:H34"/>
    <mergeCell ref="I31:I34"/>
    <mergeCell ref="J31:J34"/>
    <mergeCell ref="K31:K34"/>
    <mergeCell ref="L31:L33"/>
    <mergeCell ref="M31:M33"/>
    <mergeCell ref="N31:N33"/>
    <mergeCell ref="O31:O33"/>
    <mergeCell ref="P31:P32"/>
    <mergeCell ref="Q31:Q32"/>
    <mergeCell ref="R31:R32"/>
    <mergeCell ref="S31:S32"/>
    <mergeCell ref="P21:P22"/>
    <mergeCell ref="Q21:Q22"/>
    <mergeCell ref="R21:R22"/>
    <mergeCell ref="S21:S22"/>
    <mergeCell ref="D36:D40"/>
    <mergeCell ref="E36:E40"/>
    <mergeCell ref="F36:F40"/>
    <mergeCell ref="G36:G40"/>
    <mergeCell ref="H36:H39"/>
    <mergeCell ref="I36:I39"/>
    <mergeCell ref="J36:J39"/>
    <mergeCell ref="K36:K39"/>
    <mergeCell ref="L36:L38"/>
    <mergeCell ref="M36:M38"/>
    <mergeCell ref="N36:N38"/>
    <mergeCell ref="O36:O38"/>
    <mergeCell ref="K21:K30"/>
    <mergeCell ref="L21:L23"/>
    <mergeCell ref="M21:M23"/>
    <mergeCell ref="N21:N23"/>
    <mergeCell ref="O21:O23"/>
    <mergeCell ref="L24:L26"/>
    <mergeCell ref="M24:M26"/>
    <mergeCell ref="N24:N26"/>
    <mergeCell ref="O24:O26"/>
    <mergeCell ref="D21:D35"/>
    <mergeCell ref="E21:E35"/>
    <mergeCell ref="F21:F35"/>
    <mergeCell ref="G21:G35"/>
    <mergeCell ref="H21:H30"/>
    <mergeCell ref="E53:W53"/>
    <mergeCell ref="E54:W54"/>
    <mergeCell ref="E55:W55"/>
    <mergeCell ref="E47:W47"/>
    <mergeCell ref="E48:W48"/>
    <mergeCell ref="E49:W49"/>
    <mergeCell ref="E50:W50"/>
    <mergeCell ref="G8:J8"/>
    <mergeCell ref="J17:J18"/>
    <mergeCell ref="H19:I19"/>
    <mergeCell ref="L19:M19"/>
    <mergeCell ref="E51:W51"/>
    <mergeCell ref="P19:Q19"/>
    <mergeCell ref="W17:W18"/>
    <mergeCell ref="O17:R17"/>
    <mergeCell ref="K17:N17"/>
    <mergeCell ref="T19:U19"/>
    <mergeCell ref="S17:V17"/>
    <mergeCell ref="T18:U18"/>
    <mergeCell ref="L18:M18"/>
    <mergeCell ref="P18:Q18"/>
    <mergeCell ref="I21:I30"/>
    <mergeCell ref="J21:J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36:G37 K36:K37 O36:O37 S36:S37 G31:G32 K31:K32 O31:O32 S31:S32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N33 N36:N38 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36 F21 F24:F25 F27:F28"/>
    <dataValidation type="textLength" operator="lessThanOrEqual" allowBlank="1" showInputMessage="1" showErrorMessage="1" errorTitle="Ошибка" error="Допускается ввод не более 900 символов!" sqref="V36:W36 R21:R22 V21:W21 R36:R37 J36 J21 V31:W31 R31:R32 J31 J24:J25 R24:R25 V24:W24 J27:J28 R27:R28 V27:W27">
      <formula1>900</formula1>
    </dataValidation>
    <dataValidation type="list" allowBlank="1" showInputMessage="1" showErrorMessage="1" errorTitle="Ошибка" error="Выберите значение из списка" prompt="Выберите значение из списка" sqref="E31:E32 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92</v>
      </c>
    </row>
    <row r="2" spans="1:14" ht="22.5">
      <c r="F2" s="1214" t="s">
        <v>490</v>
      </c>
      <c r="G2" s="1215"/>
      <c r="H2" s="1216"/>
      <c r="I2" s="640"/>
    </row>
    <row r="3" spans="1:14" ht="3" customHeight="1"/>
    <row r="4" spans="1:14" s="570" customFormat="1" ht="11.25">
      <c r="A4" s="590"/>
      <c r="B4" s="590"/>
      <c r="C4" s="590"/>
      <c r="D4" s="590"/>
      <c r="F4" s="1163" t="s">
        <v>453</v>
      </c>
      <c r="G4" s="1163"/>
      <c r="H4" s="1163"/>
      <c r="I4" s="1217" t="s">
        <v>454</v>
      </c>
      <c r="J4" s="590"/>
      <c r="K4" s="590"/>
      <c r="L4" s="590"/>
      <c r="M4" s="590"/>
      <c r="N4" s="590"/>
    </row>
    <row r="5" spans="1:14" s="570" customFormat="1" ht="11.25" customHeight="1">
      <c r="A5" s="590"/>
      <c r="B5" s="590"/>
      <c r="C5" s="590"/>
      <c r="D5" s="590"/>
      <c r="F5" s="606" t="s">
        <v>91</v>
      </c>
      <c r="G5" s="618" t="s">
        <v>456</v>
      </c>
      <c r="H5" s="605" t="s">
        <v>441</v>
      </c>
      <c r="I5" s="1217"/>
      <c r="J5" s="590"/>
      <c r="K5" s="590"/>
      <c r="L5" s="590"/>
      <c r="M5" s="590"/>
      <c r="N5" s="590"/>
    </row>
    <row r="6" spans="1:14" s="570" customFormat="1" ht="12" customHeight="1">
      <c r="A6" s="590"/>
      <c r="B6" s="590"/>
      <c r="C6" s="590"/>
      <c r="D6" s="590"/>
      <c r="F6" s="607" t="s">
        <v>92</v>
      </c>
      <c r="G6" s="609">
        <v>2</v>
      </c>
      <c r="H6" s="610">
        <v>3</v>
      </c>
      <c r="I6" s="608">
        <v>4</v>
      </c>
      <c r="J6" s="590">
        <v>4</v>
      </c>
      <c r="K6" s="590"/>
      <c r="L6" s="590"/>
      <c r="M6" s="590"/>
      <c r="N6" s="590"/>
    </row>
    <row r="7" spans="1:14" s="570" customFormat="1" ht="18.75">
      <c r="A7" s="590"/>
      <c r="B7" s="590"/>
      <c r="C7" s="590"/>
      <c r="D7" s="590"/>
      <c r="F7" s="616">
        <v>1</v>
      </c>
      <c r="G7" s="632" t="s">
        <v>491</v>
      </c>
      <c r="H7" s="604" t="str">
        <f>IF(dateCh="","",dateCh)</f>
        <v>20.12.2021</v>
      </c>
      <c r="I7" s="581" t="s">
        <v>492</v>
      </c>
      <c r="J7" s="615"/>
      <c r="K7" s="590"/>
      <c r="L7" s="590"/>
      <c r="M7" s="590"/>
      <c r="N7" s="590"/>
    </row>
    <row r="8" spans="1:14" s="570" customFormat="1" ht="45">
      <c r="A8" s="1218">
        <v>1</v>
      </c>
      <c r="B8" s="590"/>
      <c r="C8" s="590"/>
      <c r="D8" s="590"/>
      <c r="F8" s="616" t="str">
        <f>"2." &amp;mergeValue(A8)</f>
        <v>2.1</v>
      </c>
      <c r="G8" s="632" t="s">
        <v>493</v>
      </c>
      <c r="H8" s="604"/>
      <c r="I8" s="581" t="s">
        <v>588</v>
      </c>
      <c r="J8" s="615"/>
      <c r="K8" s="590"/>
      <c r="L8" s="590"/>
      <c r="M8" s="590"/>
      <c r="N8" s="590"/>
    </row>
    <row r="9" spans="1:14" s="570" customFormat="1" ht="22.5">
      <c r="A9" s="1218"/>
      <c r="B9" s="590"/>
      <c r="C9" s="590"/>
      <c r="D9" s="590"/>
      <c r="F9" s="616" t="str">
        <f>"3." &amp;mergeValue(A9)</f>
        <v>3.1</v>
      </c>
      <c r="G9" s="632" t="s">
        <v>494</v>
      </c>
      <c r="H9" s="604"/>
      <c r="I9" s="581" t="s">
        <v>586</v>
      </c>
      <c r="J9" s="615"/>
      <c r="K9" s="590"/>
      <c r="L9" s="590"/>
      <c r="M9" s="590"/>
      <c r="N9" s="590"/>
    </row>
    <row r="10" spans="1:14" s="570" customFormat="1" ht="22.5">
      <c r="A10" s="1218"/>
      <c r="B10" s="590"/>
      <c r="C10" s="590"/>
      <c r="D10" s="590"/>
      <c r="F10" s="616" t="str">
        <f>"4."&amp;mergeValue(A10)</f>
        <v>4.1</v>
      </c>
      <c r="G10" s="632" t="s">
        <v>495</v>
      </c>
      <c r="H10" s="605" t="s">
        <v>457</v>
      </c>
      <c r="I10" s="581"/>
      <c r="J10" s="615"/>
      <c r="K10" s="590"/>
      <c r="L10" s="590"/>
      <c r="M10" s="590"/>
      <c r="N10" s="590"/>
    </row>
    <row r="11" spans="1:14" s="570" customFormat="1" ht="18.75">
      <c r="A11" s="1218"/>
      <c r="B11" s="121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row>
    <row r="12" spans="1:14" s="570" customFormat="1" ht="22.5">
      <c r="A12" s="1218"/>
      <c r="B12" s="1218"/>
      <c r="C12" s="1218">
        <v>1</v>
      </c>
      <c r="D12" s="623"/>
      <c r="F12" s="616" t="str">
        <f>"4."&amp;mergeValue(A12) &amp;"."&amp;mergeValue(B12)&amp;"."&amp;mergeValue(C12)</f>
        <v>4.1.1.1</v>
      </c>
      <c r="G12" s="622" t="s">
        <v>496</v>
      </c>
      <c r="H12" s="604"/>
      <c r="I12" s="581" t="s">
        <v>499</v>
      </c>
      <c r="J12" s="615"/>
      <c r="K12" s="590"/>
      <c r="L12" s="590"/>
      <c r="M12" s="590"/>
      <c r="N12" s="590"/>
    </row>
    <row r="13" spans="1:14" s="570" customFormat="1" ht="39" customHeight="1">
      <c r="A13" s="1218"/>
      <c r="B13" s="1218"/>
      <c r="C13" s="1218"/>
      <c r="D13" s="623">
        <v>1</v>
      </c>
      <c r="F13" s="616" t="str">
        <f>"4."&amp;mergeValue(A13) &amp;"."&amp;mergeValue(B13)&amp;"."&amp;mergeValue(C13)&amp;"."&amp;mergeValue(D13)</f>
        <v>4.1.1.1.1</v>
      </c>
      <c r="G13" s="633" t="s">
        <v>497</v>
      </c>
      <c r="H13" s="604"/>
      <c r="I13" s="1219" t="s">
        <v>589</v>
      </c>
      <c r="J13" s="615"/>
      <c r="K13" s="590"/>
      <c r="L13" s="590"/>
      <c r="M13" s="590"/>
      <c r="N13" s="590"/>
    </row>
    <row r="14" spans="1:14" s="570" customFormat="1" ht="18.75">
      <c r="A14" s="1218"/>
      <c r="B14" s="1218"/>
      <c r="C14" s="1218"/>
      <c r="D14" s="623"/>
      <c r="F14" s="619"/>
      <c r="G14" s="550" t="s">
        <v>4</v>
      </c>
      <c r="H14" s="624"/>
      <c r="I14" s="1219"/>
      <c r="J14" s="615"/>
      <c r="K14" s="590"/>
      <c r="L14" s="590"/>
      <c r="M14" s="590"/>
      <c r="N14" s="590"/>
    </row>
    <row r="15" spans="1:14" s="570" customFormat="1" ht="18.75">
      <c r="A15" s="1218"/>
      <c r="B15" s="1218"/>
      <c r="C15" s="623"/>
      <c r="D15" s="623"/>
      <c r="F15" s="634"/>
      <c r="G15" s="577" t="s">
        <v>402</v>
      </c>
      <c r="H15" s="635"/>
      <c r="I15" s="636"/>
      <c r="J15" s="615"/>
      <c r="K15" s="590"/>
      <c r="L15" s="590"/>
      <c r="M15" s="590"/>
      <c r="N15" s="590"/>
    </row>
    <row r="16" spans="1:14" s="570" customFormat="1" ht="18.75">
      <c r="A16" s="1218"/>
      <c r="B16" s="590"/>
      <c r="C16" s="590"/>
      <c r="D16" s="590"/>
      <c r="F16" s="619"/>
      <c r="G16" s="558" t="s">
        <v>505</v>
      </c>
      <c r="H16" s="620"/>
      <c r="I16" s="621"/>
      <c r="J16" s="615"/>
      <c r="K16" s="590"/>
      <c r="L16" s="590"/>
      <c r="M16" s="590"/>
      <c r="N16" s="590"/>
    </row>
    <row r="17" spans="1:14" s="570" customFormat="1" ht="18.75">
      <c r="A17" s="590"/>
      <c r="B17" s="590"/>
      <c r="C17" s="590"/>
      <c r="D17" s="590"/>
      <c r="F17" s="619"/>
      <c r="G17" s="565" t="s">
        <v>504</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13" t="s">
        <v>591</v>
      </c>
      <c r="H19" s="121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4" t="s">
        <v>629</v>
      </c>
      <c r="M5" s="1234"/>
      <c r="N5" s="1234"/>
      <c r="O5" s="1234"/>
      <c r="P5" s="1234"/>
      <c r="Q5" s="1234"/>
      <c r="R5" s="1234"/>
      <c r="S5" s="1234"/>
      <c r="T5" s="123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501</v>
      </c>
      <c r="N7" s="666"/>
      <c r="O7" s="1240" t="str">
        <f>IF(NameOrPr_ch="",IF(NameOrPr="","",NameOrPr),NameOrPr_ch)</f>
        <v>Комитет по тарифам и ценовой политике ЛО</v>
      </c>
      <c r="P7" s="1240"/>
      <c r="Q7" s="1240"/>
      <c r="R7" s="1240"/>
      <c r="S7" s="1240"/>
      <c r="T7" s="1240"/>
      <c r="U7" s="582"/>
      <c r="V7" s="582"/>
      <c r="W7" s="519"/>
      <c r="X7" s="590"/>
      <c r="Y7" s="590"/>
      <c r="Z7" s="590"/>
      <c r="AA7" s="590"/>
      <c r="AB7" s="590"/>
    </row>
    <row r="8" spans="1:28" s="570" customFormat="1" ht="18.75">
      <c r="A8" s="590"/>
      <c r="B8" s="590"/>
      <c r="C8" s="590"/>
      <c r="D8" s="590"/>
      <c r="E8" s="590"/>
      <c r="F8" s="590"/>
      <c r="G8" s="590"/>
      <c r="H8" s="590"/>
      <c r="L8" s="499"/>
      <c r="M8" s="617" t="s">
        <v>594</v>
      </c>
      <c r="N8" s="666"/>
      <c r="O8" s="1240" t="str">
        <f>IF(datePr_ch="",IF(datePr="","",datePr),datePr_ch)</f>
        <v>17.12.2021</v>
      </c>
      <c r="P8" s="1240"/>
      <c r="Q8" s="1240"/>
      <c r="R8" s="1240"/>
      <c r="S8" s="1240"/>
      <c r="T8" s="1240"/>
      <c r="U8" s="582"/>
      <c r="V8" s="582"/>
      <c r="W8" s="519"/>
      <c r="X8" s="590"/>
      <c r="Y8" s="590"/>
      <c r="Z8" s="590"/>
      <c r="AA8" s="590"/>
      <c r="AB8" s="590"/>
    </row>
    <row r="9" spans="1:28" s="570" customFormat="1" ht="18.75">
      <c r="A9" s="590"/>
      <c r="B9" s="590"/>
      <c r="C9" s="590"/>
      <c r="D9" s="590"/>
      <c r="E9" s="590"/>
      <c r="F9" s="590"/>
      <c r="G9" s="590"/>
      <c r="H9" s="590"/>
      <c r="L9" s="552"/>
      <c r="M9" s="617" t="s">
        <v>593</v>
      </c>
      <c r="N9" s="666"/>
      <c r="O9" s="1240" t="str">
        <f>IF(numberPr_ch="",IF(numberPr="","",numberPr),numberPr_ch)</f>
        <v>№471-п от 17.12.2021 г.; №547-п от 20.12.2021 г.</v>
      </c>
      <c r="P9" s="1240"/>
      <c r="Q9" s="1240"/>
      <c r="R9" s="1240"/>
      <c r="S9" s="1240"/>
      <c r="T9" s="1240"/>
      <c r="U9" s="582"/>
      <c r="V9" s="582"/>
      <c r="W9" s="519"/>
      <c r="X9" s="590"/>
      <c r="Y9" s="590"/>
      <c r="Z9" s="590"/>
      <c r="AA9" s="590"/>
      <c r="AB9" s="590"/>
    </row>
    <row r="10" spans="1:28" s="570" customFormat="1" ht="18.75">
      <c r="A10" s="590"/>
      <c r="B10" s="590"/>
      <c r="C10" s="590"/>
      <c r="D10" s="590"/>
      <c r="E10" s="590"/>
      <c r="F10" s="590"/>
      <c r="G10" s="590"/>
      <c r="H10" s="590"/>
      <c r="L10" s="552"/>
      <c r="M10" s="617" t="s">
        <v>500</v>
      </c>
      <c r="N10" s="666"/>
      <c r="O10" s="1240" t="str">
        <f>IF(IstPub_ch="",IF(IstPub="","",IstPub),IstPub_ch)</f>
        <v>http://bptr.lenreg.ru</v>
      </c>
      <c r="P10" s="1240"/>
      <c r="Q10" s="1240"/>
      <c r="R10" s="1240"/>
      <c r="S10" s="1240"/>
      <c r="T10" s="1240"/>
      <c r="U10" s="582"/>
      <c r="V10" s="582"/>
      <c r="W10" s="519"/>
      <c r="X10" s="590"/>
      <c r="Y10" s="590"/>
      <c r="Z10" s="590"/>
      <c r="AA10" s="590"/>
      <c r="AB10" s="590"/>
    </row>
    <row r="11" spans="1:28" s="570" customFormat="1" ht="11.25" hidden="1">
      <c r="A11" s="590"/>
      <c r="B11" s="590"/>
      <c r="C11" s="590"/>
      <c r="D11" s="590"/>
      <c r="E11" s="590"/>
      <c r="F11" s="590"/>
      <c r="G11" s="590"/>
      <c r="H11" s="590"/>
      <c r="L11" s="1235"/>
      <c r="M11" s="1235"/>
      <c r="N11" s="566"/>
      <c r="O11" s="582"/>
      <c r="P11" s="582"/>
      <c r="Q11" s="582"/>
      <c r="R11" s="582"/>
      <c r="S11" s="582"/>
      <c r="T11" s="582"/>
      <c r="U11" s="588" t="s">
        <v>372</v>
      </c>
      <c r="X11" s="590"/>
      <c r="Y11" s="590"/>
      <c r="Z11" s="590"/>
      <c r="AA11" s="590"/>
      <c r="AB11" s="590"/>
    </row>
    <row r="12" spans="1:28">
      <c r="J12" s="529"/>
      <c r="K12" s="529"/>
      <c r="L12" s="524"/>
      <c r="M12" s="524"/>
      <c r="N12" s="502"/>
      <c r="O12" s="1241"/>
      <c r="P12" s="1241"/>
      <c r="Q12" s="1241"/>
      <c r="R12" s="1241"/>
      <c r="S12" s="1241"/>
      <c r="T12" s="1241"/>
      <c r="U12" s="1241"/>
    </row>
    <row r="13" spans="1:28">
      <c r="J13" s="529"/>
      <c r="K13" s="529"/>
      <c r="L13" s="1163" t="s">
        <v>453</v>
      </c>
      <c r="M13" s="1163"/>
      <c r="N13" s="1163"/>
      <c r="O13" s="1163"/>
      <c r="P13" s="1163"/>
      <c r="Q13" s="1163"/>
      <c r="R13" s="1163"/>
      <c r="S13" s="1163"/>
      <c r="T13" s="1163"/>
      <c r="U13" s="1163"/>
      <c r="V13" s="1163"/>
      <c r="W13" s="1163" t="s">
        <v>454</v>
      </c>
    </row>
    <row r="14" spans="1:28" ht="14.25" customHeight="1">
      <c r="J14" s="529"/>
      <c r="K14" s="529"/>
      <c r="L14" s="1247" t="s">
        <v>91</v>
      </c>
      <c r="M14" s="1247" t="s">
        <v>637</v>
      </c>
      <c r="N14" s="661"/>
      <c r="O14" s="1248" t="s">
        <v>639</v>
      </c>
      <c r="P14" s="1249"/>
      <c r="Q14" s="1249"/>
      <c r="R14" s="1249"/>
      <c r="S14" s="1249"/>
      <c r="T14" s="1250"/>
      <c r="U14" s="1231" t="s">
        <v>340</v>
      </c>
      <c r="V14" s="1244" t="s">
        <v>274</v>
      </c>
      <c r="W14" s="1163"/>
    </row>
    <row r="15" spans="1:28" ht="14.25" customHeight="1">
      <c r="J15" s="529"/>
      <c r="K15" s="529"/>
      <c r="L15" s="1247"/>
      <c r="M15" s="1247"/>
      <c r="N15" s="662"/>
      <c r="O15" s="1253" t="s">
        <v>603</v>
      </c>
      <c r="P15" s="1251" t="s">
        <v>270</v>
      </c>
      <c r="Q15" s="1252"/>
      <c r="R15" s="1228" t="s">
        <v>652</v>
      </c>
      <c r="S15" s="1229"/>
      <c r="T15" s="1230"/>
      <c r="U15" s="1232"/>
      <c r="V15" s="1245"/>
      <c r="W15" s="1163"/>
    </row>
    <row r="16" spans="1:28" ht="33.75" customHeight="1">
      <c r="J16" s="529"/>
      <c r="K16" s="529"/>
      <c r="L16" s="1247"/>
      <c r="M16" s="1247"/>
      <c r="N16" s="663"/>
      <c r="O16" s="1254"/>
      <c r="P16" s="535" t="s">
        <v>604</v>
      </c>
      <c r="Q16" s="535" t="s">
        <v>6</v>
      </c>
      <c r="R16" s="536" t="s">
        <v>273</v>
      </c>
      <c r="S16" s="1242" t="s">
        <v>272</v>
      </c>
      <c r="T16" s="1243"/>
      <c r="U16" s="1233"/>
      <c r="V16" s="1246"/>
      <c r="W16" s="1163"/>
    </row>
    <row r="17" spans="1:28">
      <c r="J17" s="529"/>
      <c r="K17" s="569">
        <v>1</v>
      </c>
      <c r="L17" s="647" t="s">
        <v>92</v>
      </c>
      <c r="M17" s="647" t="s">
        <v>48</v>
      </c>
      <c r="N17" s="649" t="str">
        <f ca="1">OFFSET(N17,0,-1)</f>
        <v>2</v>
      </c>
      <c r="O17" s="648">
        <f ca="1">OFFSET(O17,0,-1)+1</f>
        <v>3</v>
      </c>
      <c r="P17" s="648">
        <f ca="1">OFFSET(P17,0,-1)+1</f>
        <v>4</v>
      </c>
      <c r="Q17" s="648">
        <f ca="1">OFFSET(Q17,0,-1)+1</f>
        <v>5</v>
      </c>
      <c r="R17" s="648">
        <f ca="1">OFFSET(R17,0,-1)+1</f>
        <v>6</v>
      </c>
      <c r="S17" s="1236">
        <f ca="1">OFFSET(S17,0,-1)+1</f>
        <v>7</v>
      </c>
      <c r="T17" s="1236"/>
      <c r="U17" s="648">
        <f ca="1">OFFSET(U17,0,-2)+1</f>
        <v>8</v>
      </c>
      <c r="V17" s="649">
        <f ca="1">OFFSET(V17,0,-1)</f>
        <v>8</v>
      </c>
      <c r="W17" s="648">
        <f ca="1">OFFSET(W17,0,-1)+1</f>
        <v>9</v>
      </c>
    </row>
    <row r="18" spans="1:28" ht="22.5">
      <c r="A18" s="1220">
        <v>1</v>
      </c>
      <c r="B18" s="847"/>
      <c r="C18" s="847"/>
      <c r="D18" s="847"/>
      <c r="E18" s="848"/>
      <c r="F18" s="849"/>
      <c r="G18" s="849"/>
      <c r="H18" s="849"/>
      <c r="I18" s="850"/>
      <c r="J18" s="845"/>
      <c r="K18" s="852"/>
      <c r="L18" s="593">
        <f>mergeValue(A18)</f>
        <v>1</v>
      </c>
      <c r="M18" s="641" t="s">
        <v>20</v>
      </c>
      <c r="N18" s="646"/>
      <c r="O18" s="1221"/>
      <c r="P18" s="1221"/>
      <c r="Q18" s="1221"/>
      <c r="R18" s="1221"/>
      <c r="S18" s="1221"/>
      <c r="T18" s="1221"/>
      <c r="U18" s="1221"/>
      <c r="V18" s="1221"/>
      <c r="W18" s="630" t="s">
        <v>475</v>
      </c>
      <c r="Y18" s="589"/>
      <c r="Z18" s="589" t="str">
        <f t="shared" ref="Z18:Z31" si="0">IF(M18="","",M18 )</f>
        <v>Наименование тарифа</v>
      </c>
      <c r="AA18" s="589"/>
      <c r="AB18" s="589"/>
    </row>
    <row r="19" spans="1:28" ht="22.5">
      <c r="A19" s="1220"/>
      <c r="B19" s="1220">
        <v>1</v>
      </c>
      <c r="C19" s="847"/>
      <c r="D19" s="847"/>
      <c r="E19" s="849"/>
      <c r="F19" s="849"/>
      <c r="G19" s="849"/>
      <c r="H19" s="849"/>
      <c r="I19" s="844"/>
      <c r="J19" s="843"/>
      <c r="K19" s="846"/>
      <c r="L19" s="593" t="str">
        <f>mergeValue(A19) &amp;"."&amp; mergeValue(B19)</f>
        <v>1.1</v>
      </c>
      <c r="M19" s="546" t="s">
        <v>16</v>
      </c>
      <c r="N19" s="646"/>
      <c r="O19" s="1221"/>
      <c r="P19" s="1221"/>
      <c r="Q19" s="1221"/>
      <c r="R19" s="1221"/>
      <c r="S19" s="1221"/>
      <c r="T19" s="1221"/>
      <c r="U19" s="1221"/>
      <c r="V19" s="1221"/>
      <c r="W19" s="630" t="s">
        <v>476</v>
      </c>
      <c r="Y19" s="589"/>
      <c r="Z19" s="589" t="str">
        <f t="shared" si="0"/>
        <v>Территория действия тарифа</v>
      </c>
      <c r="AA19" s="589"/>
      <c r="AB19" s="589"/>
    </row>
    <row r="20" spans="1:28" ht="22.5">
      <c r="A20" s="1220"/>
      <c r="B20" s="1220"/>
      <c r="C20" s="1220">
        <v>1</v>
      </c>
      <c r="D20" s="847"/>
      <c r="E20" s="849"/>
      <c r="F20" s="849"/>
      <c r="G20" s="849"/>
      <c r="H20" s="849"/>
      <c r="I20" s="851"/>
      <c r="J20" s="843"/>
      <c r="K20" s="846"/>
      <c r="L20" s="593" t="str">
        <f>mergeValue(A20) &amp;"."&amp; mergeValue(B20)&amp;"."&amp; mergeValue(C20)</f>
        <v>1.1.1</v>
      </c>
      <c r="M20" s="547" t="s">
        <v>7</v>
      </c>
      <c r="N20" s="646"/>
      <c r="O20" s="1221"/>
      <c r="P20" s="1221"/>
      <c r="Q20" s="1221"/>
      <c r="R20" s="1221"/>
      <c r="S20" s="1221"/>
      <c r="T20" s="1221"/>
      <c r="U20" s="1221"/>
      <c r="V20" s="1221"/>
      <c r="W20" s="630" t="s">
        <v>631</v>
      </c>
      <c r="Y20" s="589"/>
      <c r="Z20" s="589" t="str">
        <f t="shared" si="0"/>
        <v xml:space="preserve">Наименование системы теплоснабжения </v>
      </c>
      <c r="AA20" s="589"/>
      <c r="AB20" s="589"/>
    </row>
    <row r="21" spans="1:28" ht="22.5">
      <c r="A21" s="1220"/>
      <c r="B21" s="1220"/>
      <c r="C21" s="1220"/>
      <c r="D21" s="1220">
        <v>1</v>
      </c>
      <c r="E21" s="849"/>
      <c r="F21" s="849"/>
      <c r="G21" s="849"/>
      <c r="H21" s="849"/>
      <c r="I21" s="851"/>
      <c r="J21" s="843"/>
      <c r="K21" s="846"/>
      <c r="L21" s="593" t="str">
        <f>mergeValue(A21) &amp;"."&amp; mergeValue(B21)&amp;"."&amp; mergeValue(C21)&amp;"."&amp; mergeValue(D21)</f>
        <v>1.1.1.1</v>
      </c>
      <c r="M21" s="548" t="s">
        <v>22</v>
      </c>
      <c r="N21" s="646"/>
      <c r="O21" s="1221"/>
      <c r="P21" s="1221"/>
      <c r="Q21" s="1221"/>
      <c r="R21" s="1221"/>
      <c r="S21" s="1221"/>
      <c r="T21" s="1221"/>
      <c r="U21" s="1221"/>
      <c r="V21" s="1221"/>
      <c r="W21" s="630" t="s">
        <v>632</v>
      </c>
      <c r="Y21" s="589"/>
      <c r="Z21" s="589" t="str">
        <f t="shared" si="0"/>
        <v xml:space="preserve">Источник тепловой энергии  </v>
      </c>
      <c r="AA21" s="589"/>
      <c r="AB21" s="589"/>
    </row>
    <row r="22" spans="1:28" ht="101.25">
      <c r="A22" s="1220"/>
      <c r="B22" s="1220"/>
      <c r="C22" s="1220"/>
      <c r="D22" s="1220"/>
      <c r="E22" s="1220">
        <v>1</v>
      </c>
      <c r="F22" s="849"/>
      <c r="G22" s="849"/>
      <c r="H22" s="847">
        <v>1</v>
      </c>
      <c r="I22" s="1220">
        <v>1</v>
      </c>
      <c r="J22" s="849"/>
      <c r="K22" s="854"/>
      <c r="L22" s="593" t="str">
        <f>mergeValue(A22) &amp;"."&amp; mergeValue(B22)&amp;"."&amp; mergeValue(C22)&amp;"."&amp; mergeValue(D22)&amp;"."&amp; mergeValue(E22)</f>
        <v>1.1.1.1.1</v>
      </c>
      <c r="M22" s="554" t="s">
        <v>9</v>
      </c>
      <c r="N22" s="646"/>
      <c r="O22" s="1222"/>
      <c r="P22" s="1222"/>
      <c r="Q22" s="1222"/>
      <c r="R22" s="1222"/>
      <c r="S22" s="1222"/>
      <c r="T22" s="1222"/>
      <c r="U22" s="1222"/>
      <c r="V22" s="1222"/>
      <c r="W22" s="630" t="s">
        <v>636</v>
      </c>
      <c r="Y22" s="589"/>
      <c r="Z22" s="589" t="str">
        <f t="shared" si="0"/>
        <v>Схема подключения теплопотребляющей установки к коллектору источника тепловой энергии</v>
      </c>
      <c r="AA22" s="589"/>
      <c r="AB22" s="589"/>
    </row>
    <row r="23" spans="1:28" ht="90">
      <c r="A23" s="1220"/>
      <c r="B23" s="1220"/>
      <c r="C23" s="1220"/>
      <c r="D23" s="1220"/>
      <c r="E23" s="1220"/>
      <c r="F23" s="1220">
        <v>1</v>
      </c>
      <c r="G23" s="847"/>
      <c r="H23" s="847"/>
      <c r="I23" s="1220"/>
      <c r="J23" s="1220">
        <v>1</v>
      </c>
      <c r="K23" s="855"/>
      <c r="L23" s="593" t="str">
        <f>mergeValue(A23) &amp;"."&amp; mergeValue(B23)&amp;"."&amp; mergeValue(C23)&amp;"."&amp; mergeValue(D23)&amp;"."&amp; mergeValue(E23)&amp;"."&amp; mergeValue(F23)</f>
        <v>1.1.1.1.1.1</v>
      </c>
      <c r="M23" s="555" t="s">
        <v>10</v>
      </c>
      <c r="N23" s="646"/>
      <c r="O23" s="1223"/>
      <c r="P23" s="1224"/>
      <c r="Q23" s="1224"/>
      <c r="R23" s="1224"/>
      <c r="S23" s="1224"/>
      <c r="T23" s="1224"/>
      <c r="U23" s="1224"/>
      <c r="V23" s="1225"/>
      <c r="W23" s="630" t="s">
        <v>634</v>
      </c>
      <c r="Y23" s="589"/>
      <c r="Z23" s="589" t="str">
        <f t="shared" si="0"/>
        <v>Группа потребителей</v>
      </c>
      <c r="AA23" s="589"/>
      <c r="AB23" s="589"/>
    </row>
    <row r="24" spans="1:28" ht="189" customHeight="1">
      <c r="A24" s="1220"/>
      <c r="B24" s="1220"/>
      <c r="C24" s="1220"/>
      <c r="D24" s="1220"/>
      <c r="E24" s="1220"/>
      <c r="F24" s="1220"/>
      <c r="G24" s="847">
        <v>1</v>
      </c>
      <c r="H24" s="847"/>
      <c r="I24" s="1220"/>
      <c r="J24" s="1220"/>
      <c r="K24" s="855">
        <v>1</v>
      </c>
      <c r="L24" s="593" t="str">
        <f>mergeValue(A24) &amp;"."&amp; mergeValue(B24)&amp;"."&amp; mergeValue(C24)&amp;"."&amp; mergeValue(D24)&amp;"."&amp; mergeValue(E24)&amp;"."&amp; mergeValue(F24)&amp;"."&amp; mergeValue(G24)</f>
        <v>1.1.1.1.1.1.1</v>
      </c>
      <c r="M24" s="1065"/>
      <c r="N24" s="646"/>
      <c r="O24" s="562"/>
      <c r="P24" s="562"/>
      <c r="Q24" s="1090"/>
      <c r="R24" s="1226"/>
      <c r="S24" s="1227" t="s">
        <v>83</v>
      </c>
      <c r="T24" s="1226"/>
      <c r="U24" s="1227" t="s">
        <v>84</v>
      </c>
      <c r="V24" s="562"/>
      <c r="W24" s="1237" t="s">
        <v>653</v>
      </c>
      <c r="X24" s="585" t="str">
        <f>strCheckDate(O25:V25)</f>
        <v/>
      </c>
      <c r="Y24" s="589"/>
      <c r="Z24" s="589" t="str">
        <f t="shared" si="0"/>
        <v/>
      </c>
      <c r="AA24" s="589"/>
      <c r="AB24" s="589"/>
    </row>
    <row r="25" spans="1:28" ht="11.25" hidden="1" customHeight="1">
      <c r="A25" s="1220"/>
      <c r="B25" s="1220"/>
      <c r="C25" s="1220"/>
      <c r="D25" s="1220"/>
      <c r="E25" s="1220"/>
      <c r="F25" s="1220"/>
      <c r="G25" s="847"/>
      <c r="H25" s="847"/>
      <c r="I25" s="1220"/>
      <c r="J25" s="1220"/>
      <c r="K25" s="855"/>
      <c r="L25" s="600"/>
      <c r="M25" s="646"/>
      <c r="N25" s="646"/>
      <c r="O25" s="562"/>
      <c r="P25" s="562"/>
      <c r="Q25" s="584" t="str">
        <f>R24 &amp; "-" &amp; T24</f>
        <v>-</v>
      </c>
      <c r="R25" s="1226"/>
      <c r="S25" s="1227"/>
      <c r="T25" s="1226"/>
      <c r="U25" s="1227"/>
      <c r="V25" s="562"/>
      <c r="W25" s="1238"/>
      <c r="Y25" s="589"/>
      <c r="Z25" s="589" t="str">
        <f t="shared" si="0"/>
        <v/>
      </c>
      <c r="AA25" s="589"/>
      <c r="AB25" s="589"/>
    </row>
    <row r="26" spans="1:28" ht="15" customHeight="1">
      <c r="A26" s="1220"/>
      <c r="B26" s="1220"/>
      <c r="C26" s="1220"/>
      <c r="D26" s="1220"/>
      <c r="E26" s="1220"/>
      <c r="F26" s="1220"/>
      <c r="G26" s="849"/>
      <c r="H26" s="847"/>
      <c r="I26" s="1220"/>
      <c r="J26" s="1220"/>
      <c r="K26" s="854"/>
      <c r="L26" s="538"/>
      <c r="M26" s="557" t="s">
        <v>25</v>
      </c>
      <c r="N26" s="564"/>
      <c r="O26" s="564"/>
      <c r="P26" s="564"/>
      <c r="Q26" s="564"/>
      <c r="R26" s="564"/>
      <c r="S26" s="564"/>
      <c r="T26" s="564"/>
      <c r="U26" s="564"/>
      <c r="V26" s="560"/>
      <c r="W26" s="1239"/>
      <c r="Y26" s="589"/>
      <c r="Z26" s="589" t="str">
        <f t="shared" si="0"/>
        <v>Добавить вид теплоносителя (параметры теплоносителя)</v>
      </c>
      <c r="AA26" s="589"/>
      <c r="AB26" s="589"/>
    </row>
    <row r="27" spans="1:28" ht="15" customHeight="1">
      <c r="A27" s="1220"/>
      <c r="B27" s="1220"/>
      <c r="C27" s="1220"/>
      <c r="D27" s="1220"/>
      <c r="E27" s="1220"/>
      <c r="F27" s="849"/>
      <c r="G27" s="849"/>
      <c r="H27" s="847"/>
      <c r="I27" s="122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20"/>
      <c r="B28" s="1220"/>
      <c r="C28" s="1220"/>
      <c r="D28" s="122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20"/>
      <c r="B29" s="1220"/>
      <c r="C29" s="122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20"/>
      <c r="B30" s="122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2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3"/>
      <c r="M32" s="565" t="s">
        <v>308</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13" t="s">
        <v>630</v>
      </c>
      <c r="N34" s="1213"/>
      <c r="O34" s="1213"/>
      <c r="P34" s="1213"/>
      <c r="Q34" s="1213"/>
      <c r="R34" s="1213"/>
      <c r="S34" s="1213"/>
      <c r="T34" s="1213"/>
      <c r="U34" s="1213"/>
      <c r="V34" s="1213"/>
      <c r="W34" s="121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810</vt:i4>
      </vt:variant>
    </vt:vector>
  </HeadingPairs>
  <TitlesOfParts>
    <vt:vector size="82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Т-гор.вода</vt:lpstr>
      <vt:lpstr>Форма 4.2.3 | Т-гор.вода</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add_CT_6</vt:lpstr>
      <vt:lpstr>add_CT_7</vt:lpstr>
      <vt:lpstr>add_CT_8</vt:lpstr>
      <vt:lpstr>add_CT_9</vt:lpstr>
      <vt:lpstr>add_MO_1</vt:lpstr>
      <vt:lpstr>add_MO_10</vt:lpstr>
      <vt:lpstr>add_MO_2</vt:lpstr>
      <vt:lpstr>add_MO_3</vt:lpstr>
      <vt:lpstr>add_MO_3_i</vt:lpstr>
      <vt:lpstr>add_MO_4</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2021-12-27T15:26:49Z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